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45125dbd89f6b5/Desktop/"/>
    </mc:Choice>
  </mc:AlternateContent>
  <xr:revisionPtr revIDLastSave="60" documentId="8_{920E467C-0D13-4BCE-9ECD-D31FA45D2A71}" xr6:coauthVersionLast="47" xr6:coauthVersionMax="47" xr10:uidLastSave="{33DD4A3D-BE9C-4786-A581-ADD1D58E4A3F}"/>
  <bookViews>
    <workbookView xWindow="-120" yWindow="-120" windowWidth="29040" windowHeight="15840" xr2:uid="{C12F647B-9AAE-4257-AFD6-CFA9873D5772}"/>
  </bookViews>
  <sheets>
    <sheet name="Sheet1" sheetId="1" r:id="rId1"/>
  </sheets>
  <definedNames>
    <definedName name="_xlnm.Print_Titles" localSheetId="0">Sheet1!$A:$H,Sheet1!$1:$2</definedName>
    <definedName name="QB_COLUMN_59200" localSheetId="0" hidden="1">Sheet1!$K$2</definedName>
    <definedName name="QB_COLUMN_63620" localSheetId="0" hidden="1">Sheet1!#REF!</definedName>
    <definedName name="QB_COLUMN_64430" localSheetId="0" hidden="1">Sheet1!#REF!</definedName>
    <definedName name="QB_COLUMN_76210" localSheetId="0" hidden="1">Sheet1!$M$2</definedName>
    <definedName name="QB_DATA_0" localSheetId="0" hidden="1">Sheet1!$7:$7,Sheet1!$10:$10,Sheet1!$11:$11,Sheet1!$12:$12,Sheet1!$17:$17,Sheet1!$20:$20,Sheet1!$21:$21,Sheet1!$22:$22,Sheet1!$26:$26,Sheet1!$30:$30,Sheet1!$31:$31,Sheet1!$32:$32,Sheet1!$33:$33,Sheet1!$34:$34,Sheet1!$35:$35,Sheet1!$36:$36</definedName>
    <definedName name="QB_DATA_1" localSheetId="0" hidden="1">Sheet1!$45:$45,Sheet1!$46:$46,Sheet1!$49:$49,Sheet1!$50:$50,Sheet1!$53:$53,Sheet1!$54:$54,Sheet1!$55:$55,Sheet1!$58:$58,Sheet1!$63:$63,Sheet1!$64:$64,Sheet1!$67:$67,Sheet1!$68:$68,Sheet1!$69:$69,Sheet1!$70:$70,Sheet1!$71:$71,Sheet1!$72:$72</definedName>
    <definedName name="QB_DATA_2" localSheetId="0" hidden="1">Sheet1!$73:$73,Sheet1!$76:$76,Sheet1!$77:$77,Sheet1!$78:$78,Sheet1!$79:$79,Sheet1!$84:$84,Sheet1!$85:$85,Sheet1!$90:$90,Sheet1!$91:$91,Sheet1!$94:$94,Sheet1!$95:$95,Sheet1!$96:$96,Sheet1!$97:$97,Sheet1!$100:$100,Sheet1!$105:$105,Sheet1!$107:$107</definedName>
    <definedName name="QB_DATA_3" localSheetId="0" hidden="1">Sheet1!$108:$108,Sheet1!$109:$109,Sheet1!$110:$110,Sheet1!$111:$111,Sheet1!$112:$112,Sheet1!$114:$114,Sheet1!$115:$115,Sheet1!$118:$118</definedName>
    <definedName name="QB_FORMULA_0" localSheetId="0" hidden="1">Sheet1!#REF!,Sheet1!#REF!,Sheet1!$K$8,Sheet1!$M$8,Sheet1!#REF!,Sheet1!#REF!,Sheet1!#REF!,Sheet1!#REF!,Sheet1!#REF!,Sheet1!#REF!,Sheet1!#REF!,Sheet1!#REF!,Sheet1!$K$13,Sheet1!$M$13,Sheet1!#REF!,Sheet1!#REF!</definedName>
    <definedName name="QB_FORMULA_1" localSheetId="0" hidden="1">Sheet1!$K$14,Sheet1!$M$14,Sheet1!#REF!,Sheet1!#REF!,Sheet1!#REF!,Sheet1!#REF!,Sheet1!$K$18,Sheet1!$M$18,Sheet1!#REF!,Sheet1!#REF!,Sheet1!#REF!,Sheet1!#REF!,Sheet1!#REF!,Sheet1!#REF!,Sheet1!#REF!,Sheet1!#REF!</definedName>
    <definedName name="QB_FORMULA_10" localSheetId="0" hidden="1">Sheet1!#REF!,Sheet1!#REF!,Sheet1!#REF!,Sheet1!#REF!,Sheet1!#REF!,Sheet1!#REF!,Sheet1!$K$92,Sheet1!$M$92,Sheet1!#REF!,Sheet1!#REF!,Sheet1!#REF!,Sheet1!#REF!,Sheet1!#REF!,Sheet1!#REF!,Sheet1!#REF!,Sheet1!#REF!</definedName>
    <definedName name="QB_FORMULA_11" localSheetId="0" hidden="1">Sheet1!#REF!,Sheet1!#REF!,Sheet1!$K$98,Sheet1!$M$98,Sheet1!#REF!,Sheet1!#REF!,Sheet1!#REF!,Sheet1!#REF!,Sheet1!$K$101,Sheet1!$M$101,Sheet1!#REF!,Sheet1!#REF!,Sheet1!$K$102,Sheet1!$M$102,Sheet1!#REF!,Sheet1!#REF!</definedName>
    <definedName name="QB_FORMULA_12" localSheetId="0" hidden="1">Sheet1!$K$103,Sheet1!$M$103,Sheet1!#REF!,Sheet1!#REF!,Sheet1!#REF!,Sheet1!#REF!,Sheet1!#REF!,Sheet1!#REF!,Sheet1!#REF!,Sheet1!#REF!,Sheet1!#REF!,Sheet1!#REF!,Sheet1!#REF!,Sheet1!#REF!,Sheet1!#REF!,Sheet1!#REF!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Sheet1!#REF!,Sheet1!#REF!,Sheet1!#REF!,Sheet1!#REF!,Sheet1!#REF!,Sheet1!#REF!,Sheet1!$K$116,Sheet1!$M$116,Sheet1!#REF!,Sheet1!#REF!,Sheet1!$K$117,Sheet1!$M$117,Sheet1!#REF!,Sheet1!#REF!,Sheet1!#REF!,Sheet1!#REF!</definedName>
    <definedName name="QB_FORMULA_14" localSheetId="0" hidden="1">Sheet1!$K$119,Sheet1!$M$119,Sheet1!#REF!,Sheet1!#REF!,Sheet1!$K$120,Sheet1!$M$120,Sheet1!#REF!,Sheet1!#REF!,Sheet1!$K$121,Sheet1!$M$121,Sheet1!#REF!,Sheet1!#REF!,Sheet1!$K$122,Sheet1!$M$122,Sheet1!#REF!,Sheet1!#REF!</definedName>
    <definedName name="QB_FORMULA_15" localSheetId="0" hidden="1">Sheet1!$K$123,Sheet1!$M$123,Sheet1!#REF!,Sheet1!#REF!</definedName>
    <definedName name="QB_FORMULA_2" localSheetId="0" hidden="1">Sheet1!$K$23,Sheet1!$M$23,Sheet1!#REF!,Sheet1!#REF!,Sheet1!#REF!,Sheet1!#REF!,Sheet1!$K$27,Sheet1!$M$27,Sheet1!#REF!,Sheet1!#REF!,Sheet1!$K$28,Sheet1!$M$28,Sheet1!#REF!,Sheet1!#REF!,Sheet1!#REF!,Sheet1!#REF!</definedName>
    <definedName name="QB_FORMULA_3" localSheetId="0" hidden="1">Sheet1!#REF!,Sheet1!#REF!,Sheet1!#REF!,Sheet1!#REF!,Sheet1!#REF!,Sheet1!#REF!,Sheet1!#REF!,Sheet1!#REF!,Sheet1!#REF!,Sheet1!#REF!,Sheet1!#REF!,Sheet1!#REF!,Sheet1!$K$37,Sheet1!$M$37,Sheet1!#REF!,Sheet1!#REF!</definedName>
    <definedName name="QB_FORMULA_4" localSheetId="0" hidden="1">Sheet1!$K$38,Sheet1!$M$38,Sheet1!#REF!,Sheet1!#REF!,Sheet1!$K$39,Sheet1!$M$39,Sheet1!#REF!,Sheet1!#REF!,Sheet1!#REF!,Sheet1!#REF!,Sheet1!#REF!,Sheet1!#REF!,Sheet1!$K$47,Sheet1!$M$47,Sheet1!#REF!,Sheet1!#REF!</definedName>
    <definedName name="QB_FORMULA_5" localSheetId="0" hidden="1">Sheet1!#REF!,Sheet1!#REF!,Sheet1!#REF!,Sheet1!#REF!,Sheet1!$K$51,Sheet1!$M$51,Sheet1!#REF!,Sheet1!#REF!,Sheet1!#REF!,Sheet1!#REF!,Sheet1!#REF!,Sheet1!#REF!,Sheet1!#REF!,Sheet1!#REF!,Sheet1!$K$56,Sheet1!$M$56</definedName>
    <definedName name="QB_FORMULA_6" localSheetId="0" hidden="1">Sheet1!#REF!,Sheet1!#REF!,Sheet1!#REF!,Sheet1!#REF!,Sheet1!$K$59,Sheet1!$M$59,Sheet1!#REF!,Sheet1!#REF!,Sheet1!$K$60,Sheet1!$M$60,Sheet1!#REF!,Sheet1!#REF!,Sheet1!#REF!,Sheet1!#REF!,Sheet1!#REF!,Sheet1!#REF!</definedName>
    <definedName name="QB_FORMULA_7" localSheetId="0" hidden="1">Sheet1!$K$65,Sheet1!$M$65,Sheet1!#REF!,Sheet1!#REF!,Sheet1!#REF!,Sheet1!#REF!,Sheet1!#REF!,Sheet1!#REF!,Sheet1!#REF!,Sheet1!#REF!,Sheet1!#REF!,Sheet1!#REF!,Sheet1!#REF!,Sheet1!#REF!,Sheet1!#REF!,Sheet1!#REF!</definedName>
    <definedName name="QB_FORMULA_8" localSheetId="0" hidden="1">Sheet1!#REF!,Sheet1!#REF!,Sheet1!$K$74,Sheet1!$M$74,Sheet1!#REF!,Sheet1!#REF!,Sheet1!#REF!,Sheet1!#REF!,Sheet1!#REF!,Sheet1!#REF!,Sheet1!#REF!,Sheet1!#REF!,Sheet1!#REF!,Sheet1!#REF!,Sheet1!$K$80,Sheet1!$M$80</definedName>
    <definedName name="QB_FORMULA_9" localSheetId="0" hidden="1">Sheet1!#REF!,Sheet1!#REF!,Sheet1!$K$81,Sheet1!$M$81,Sheet1!#REF!,Sheet1!#REF!,Sheet1!#REF!,Sheet1!#REF!,Sheet1!#REF!,Sheet1!#REF!,Sheet1!$K$86,Sheet1!$M$86,Sheet1!#REF!,Sheet1!#REF!,Sheet1!$K$87,Sheet1!$M$87</definedName>
    <definedName name="QB_ROW_10250" localSheetId="0" hidden="1">Sheet1!$F$10</definedName>
    <definedName name="QB_ROW_103270" localSheetId="0" hidden="1">Sheet1!$H$69</definedName>
    <definedName name="QB_ROW_108040" localSheetId="0" hidden="1">Sheet1!$E$19</definedName>
    <definedName name="QB_ROW_108340" localSheetId="0" hidden="1">Sheet1!$E$23</definedName>
    <definedName name="QB_ROW_109270" localSheetId="0" hidden="1">Sheet1!$H$97</definedName>
    <definedName name="QB_ROW_110060" localSheetId="0" hidden="1">Sheet1!$G$113</definedName>
    <definedName name="QB_ROW_110360" localSheetId="0" hidden="1">Sheet1!$G$116</definedName>
    <definedName name="QB_ROW_11040" localSheetId="0" hidden="1">Sheet1!$E$29</definedName>
    <definedName name="QB_ROW_11340" localSheetId="0" hidden="1">Sheet1!$E$37</definedName>
    <definedName name="QB_ROW_118060" localSheetId="0" hidden="1">Sheet1!$G$52</definedName>
    <definedName name="QB_ROW_118360" localSheetId="0" hidden="1">Sheet1!$G$56</definedName>
    <definedName name="QB_ROW_119060" localSheetId="0" hidden="1">Sheet1!$G$48</definedName>
    <definedName name="QB_ROW_119360" localSheetId="0" hidden="1">Sheet1!$G$51</definedName>
    <definedName name="QB_ROW_121270" localSheetId="0" hidden="1">Sheet1!$H$79</definedName>
    <definedName name="QB_ROW_12250" localSheetId="0" hidden="1">Sheet1!$F$20</definedName>
    <definedName name="QB_ROW_14250" localSheetId="0" hidden="1">Sheet1!$F$30</definedName>
    <definedName name="QB_ROW_15250" localSheetId="0" hidden="1">Sheet1!$F$31</definedName>
    <definedName name="QB_ROW_16250" localSheetId="0" hidden="1">Sheet1!$F$32</definedName>
    <definedName name="QB_ROW_169270" localSheetId="0" hidden="1">Sheet1!$H$115</definedName>
    <definedName name="QB_ROW_170270" localSheetId="0" hidden="1">Sheet1!$H$114</definedName>
    <definedName name="QB_ROW_17250" localSheetId="0" hidden="1">Sheet1!$F$33</definedName>
    <definedName name="QB_ROW_182270" localSheetId="0" hidden="1">Sheet1!$H$94</definedName>
    <definedName name="QB_ROW_18250" localSheetId="0" hidden="1">Sheet1!$F$34</definedName>
    <definedName name="QB_ROW_18301" localSheetId="0" hidden="1">Sheet1!$A$123</definedName>
    <definedName name="QB_ROW_183270" localSheetId="0" hidden="1">Sheet1!$H$96</definedName>
    <definedName name="QB_ROW_19011" localSheetId="0" hidden="1">Sheet1!$B$3</definedName>
    <definedName name="QB_ROW_19250" localSheetId="0" hidden="1">Sheet1!$F$35</definedName>
    <definedName name="QB_ROW_19311" localSheetId="0" hidden="1">Sheet1!$B$122</definedName>
    <definedName name="QB_ROW_20021" localSheetId="0" hidden="1">Sheet1!$C$4</definedName>
    <definedName name="QB_ROW_201270" localSheetId="0" hidden="1">Sheet1!$H$95</definedName>
    <definedName name="QB_ROW_20250" localSheetId="0" hidden="1">Sheet1!$F$36</definedName>
    <definedName name="QB_ROW_20321" localSheetId="0" hidden="1">Sheet1!$C$39</definedName>
    <definedName name="QB_ROW_210050" localSheetId="0" hidden="1">Sheet1!$F$43</definedName>
    <definedName name="QB_ROW_21021" localSheetId="0" hidden="1">Sheet1!$C$40</definedName>
    <definedName name="QB_ROW_210350" localSheetId="0" hidden="1">Sheet1!$F$60</definedName>
    <definedName name="QB_ROW_21040" localSheetId="0" hidden="1">Sheet1!$E$24</definedName>
    <definedName name="QB_ROW_211050" localSheetId="0" hidden="1">Sheet1!$F$82</definedName>
    <definedName name="QB_ROW_211350" localSheetId="0" hidden="1">Sheet1!$F$87</definedName>
    <definedName name="QB_ROW_212050" localSheetId="0" hidden="1">Sheet1!$F$61</definedName>
    <definedName name="QB_ROW_212350" localSheetId="0" hidden="1">Sheet1!$F$81</definedName>
    <definedName name="QB_ROW_21321" localSheetId="0" hidden="1">Sheet1!$C$121</definedName>
    <definedName name="QB_ROW_21340" localSheetId="0" hidden="1">Sheet1!$E$28</definedName>
    <definedName name="QB_ROW_216250" localSheetId="0" hidden="1">Sheet1!$F$21</definedName>
    <definedName name="QB_ROW_218060" localSheetId="0" hidden="1">Sheet1!$G$44</definedName>
    <definedName name="QB_ROW_218360" localSheetId="0" hidden="1">Sheet1!$G$47</definedName>
    <definedName name="QB_ROW_219040" localSheetId="0" hidden="1">Sheet1!$E$104</definedName>
    <definedName name="QB_ROW_219340" localSheetId="0" hidden="1">Sheet1!$E$119</definedName>
    <definedName name="QB_ROW_220040" localSheetId="0" hidden="1">Sheet1!$E$42</definedName>
    <definedName name="QB_ROW_220340" localSheetId="0" hidden="1">Sheet1!$E$103</definedName>
    <definedName name="QB_ROW_22050" localSheetId="0" hidden="1">Sheet1!$F$25</definedName>
    <definedName name="QB_ROW_22350" localSheetId="0" hidden="1">Sheet1!$F$27</definedName>
    <definedName name="QB_ROW_224270" localSheetId="0" hidden="1">Sheet1!$H$78</definedName>
    <definedName name="QB_ROW_229040" localSheetId="0" hidden="1">Sheet1!$E$9</definedName>
    <definedName name="QB_ROW_229340" localSheetId="0" hidden="1">Sheet1!$E$13</definedName>
    <definedName name="QB_ROW_230250" localSheetId="0" hidden="1">Sheet1!$F$12</definedName>
    <definedName name="QB_ROW_23250" localSheetId="0" hidden="1">Sheet1!$F$22</definedName>
    <definedName name="QB_ROW_238260" localSheetId="0" hidden="1">Sheet1!$G$26</definedName>
    <definedName name="QB_ROW_240060" localSheetId="0" hidden="1">Sheet1!$G$57</definedName>
    <definedName name="QB_ROW_240360" localSheetId="0" hidden="1">Sheet1!$G$59</definedName>
    <definedName name="QB_ROW_241270" localSheetId="0" hidden="1">Sheet1!$H$46</definedName>
    <definedName name="QB_ROW_24250" localSheetId="0" hidden="1">Sheet1!$F$11</definedName>
    <definedName name="QB_ROW_246270" localSheetId="0" hidden="1">Sheet1!$H$55</definedName>
    <definedName name="QB_ROW_250260" localSheetId="0" hidden="1">Sheet1!$G$107</definedName>
    <definedName name="QB_ROW_251270" localSheetId="0" hidden="1">Sheet1!$H$54</definedName>
    <definedName name="QB_ROW_253250" localSheetId="0" hidden="1">Sheet1!$F$105</definedName>
    <definedName name="QB_ROW_26030" localSheetId="0" hidden="1">Sheet1!$D$5</definedName>
    <definedName name="QB_ROW_26330" localSheetId="0" hidden="1">Sheet1!$D$14</definedName>
    <definedName name="QB_ROW_265270" localSheetId="0" hidden="1">Sheet1!$H$70</definedName>
    <definedName name="QB_ROW_267270" localSheetId="0" hidden="1">Sheet1!$H$53</definedName>
    <definedName name="QB_ROW_27040" localSheetId="0" hidden="1">Sheet1!$E$6</definedName>
    <definedName name="QB_ROW_27340" localSheetId="0" hidden="1">Sheet1!$E$8</definedName>
    <definedName name="QB_ROW_28250" localSheetId="0" hidden="1">Sheet1!$F$7</definedName>
    <definedName name="QB_ROW_33030" localSheetId="0" hidden="1">Sheet1!$D$41</definedName>
    <definedName name="QB_ROW_33330" localSheetId="0" hidden="1">Sheet1!$D$120</definedName>
    <definedName name="QB_ROW_35050" localSheetId="0" hidden="1">Sheet1!$F$88</definedName>
    <definedName name="QB_ROW_35350" localSheetId="0" hidden="1">Sheet1!$F$102</definedName>
    <definedName name="QB_ROW_40060" localSheetId="0" hidden="1">Sheet1!$G$89</definedName>
    <definedName name="QB_ROW_40360" localSheetId="0" hidden="1">Sheet1!$G$92</definedName>
    <definedName name="QB_ROW_41270" localSheetId="0" hidden="1">Sheet1!$H$90</definedName>
    <definedName name="QB_ROW_42270" localSheetId="0" hidden="1">Sheet1!$H$91</definedName>
    <definedName name="QB_ROW_45270" localSheetId="0" hidden="1">Sheet1!$H$58</definedName>
    <definedName name="QB_ROW_46270" localSheetId="0" hidden="1">Sheet1!$H$49</definedName>
    <definedName name="QB_ROW_47270" localSheetId="0" hidden="1">Sheet1!$H$50</definedName>
    <definedName name="QB_ROW_48270" localSheetId="0" hidden="1">Sheet1!$H$45</definedName>
    <definedName name="QB_ROW_52060" localSheetId="0" hidden="1">Sheet1!$G$66</definedName>
    <definedName name="QB_ROW_52360" localSheetId="0" hidden="1">Sheet1!$G$74</definedName>
    <definedName name="QB_ROW_53270" localSheetId="0" hidden="1">Sheet1!$H$67</definedName>
    <definedName name="QB_ROW_54270" localSheetId="0" hidden="1">Sheet1!$H$68</definedName>
    <definedName name="QB_ROW_56270" localSheetId="0" hidden="1">Sheet1!$H$72</definedName>
    <definedName name="QB_ROW_57270" localSheetId="0" hidden="1">Sheet1!$H$73</definedName>
    <definedName name="QB_ROW_59060" localSheetId="0" hidden="1">Sheet1!$G$83</definedName>
    <definedName name="QB_ROW_59360" localSheetId="0" hidden="1">Sheet1!$G$86</definedName>
    <definedName name="QB_ROW_60270" localSheetId="0" hidden="1">Sheet1!$H$84</definedName>
    <definedName name="QB_ROW_6030" localSheetId="0" hidden="1">Sheet1!$D$15</definedName>
    <definedName name="QB_ROW_61270" localSheetId="0" hidden="1">Sheet1!$H$85</definedName>
    <definedName name="QB_ROW_63060" localSheetId="0" hidden="1">Sheet1!$G$62</definedName>
    <definedName name="QB_ROW_6330" localSheetId="0" hidden="1">Sheet1!$D$38</definedName>
    <definedName name="QB_ROW_63360" localSheetId="0" hidden="1">Sheet1!$G$65</definedName>
    <definedName name="QB_ROW_64270" localSheetId="0" hidden="1">Sheet1!$H$63</definedName>
    <definedName name="QB_ROW_65270" localSheetId="0" hidden="1">Sheet1!$H$64</definedName>
    <definedName name="QB_ROW_66060" localSheetId="0" hidden="1">Sheet1!$G$93</definedName>
    <definedName name="QB_ROW_66360" localSheetId="0" hidden="1">Sheet1!$G$98</definedName>
    <definedName name="QB_ROW_68270" localSheetId="0" hidden="1">Sheet1!$H$71</definedName>
    <definedName name="QB_ROW_7040" localSheetId="0" hidden="1">Sheet1!$E$16</definedName>
    <definedName name="QB_ROW_72060" localSheetId="0" hidden="1">Sheet1!$G$75</definedName>
    <definedName name="QB_ROW_72360" localSheetId="0" hidden="1">Sheet1!$G$80</definedName>
    <definedName name="QB_ROW_73270" localSheetId="0" hidden="1">Sheet1!$H$76</definedName>
    <definedName name="QB_ROW_7340" localSheetId="0" hidden="1">Sheet1!$E$18</definedName>
    <definedName name="QB_ROW_74270" localSheetId="0" hidden="1">Sheet1!$H$77</definedName>
    <definedName name="QB_ROW_77060" localSheetId="0" hidden="1">Sheet1!$G$99</definedName>
    <definedName name="QB_ROW_77360" localSheetId="0" hidden="1">Sheet1!$G$101</definedName>
    <definedName name="QB_ROW_78270" localSheetId="0" hidden="1">Sheet1!$H$100</definedName>
    <definedName name="QB_ROW_81050" localSheetId="0" hidden="1">Sheet1!$F$106</definedName>
    <definedName name="QB_ROW_81350" localSheetId="0" hidden="1">Sheet1!$F$117</definedName>
    <definedName name="QB_ROW_82260" localSheetId="0" hidden="1">Sheet1!$G$108</definedName>
    <definedName name="QB_ROW_8250" localSheetId="0" hidden="1">Sheet1!$F$17</definedName>
    <definedName name="QB_ROW_83260" localSheetId="0" hidden="1">Sheet1!$G$109</definedName>
    <definedName name="QB_ROW_84260" localSheetId="0" hidden="1">Sheet1!$G$110</definedName>
    <definedName name="QB_ROW_86260" localSheetId="0" hidden="1">Sheet1!$G$111</definedName>
    <definedName name="QB_ROW_87260" localSheetId="0" hidden="1">Sheet1!$G$112</definedName>
    <definedName name="QB_ROW_88250" localSheetId="0" hidden="1">Sheet1!$F$118</definedName>
    <definedName name="QBCANSUPPORTUPDATE" localSheetId="0">TRUE</definedName>
    <definedName name="QBCOMPANYFILENAME" localSheetId="0">"C:\Users\shonn\OneDrive\Desktop\QB\ALMONTE SD KRIEG FILE 2018-19.QBW"</definedName>
    <definedName name="QBENDDATE" localSheetId="0">20210630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"de164ff8e74f46139b1879f503527cbc"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8</definedName>
    <definedName name="QBSTARTDATE" localSheetId="0">20200701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1" l="1"/>
  <c r="I117" i="1" s="1"/>
  <c r="I119" i="1" s="1"/>
  <c r="I101" i="1"/>
  <c r="I98" i="1"/>
  <c r="I92" i="1"/>
  <c r="I86" i="1"/>
  <c r="I87" i="1" s="1"/>
  <c r="I80" i="1"/>
  <c r="I74" i="1"/>
  <c r="I65" i="1"/>
  <c r="I59" i="1"/>
  <c r="I56" i="1"/>
  <c r="I51" i="1"/>
  <c r="I47" i="1"/>
  <c r="I37" i="1"/>
  <c r="I27" i="1"/>
  <c r="I28" i="1" s="1"/>
  <c r="I23" i="1"/>
  <c r="I18" i="1"/>
  <c r="I13" i="1"/>
  <c r="I8" i="1"/>
  <c r="M116" i="1"/>
  <c r="M117" i="1" s="1"/>
  <c r="M119" i="1" s="1"/>
  <c r="K116" i="1"/>
  <c r="K117" i="1" s="1"/>
  <c r="K119" i="1" s="1"/>
  <c r="M101" i="1"/>
  <c r="K101" i="1"/>
  <c r="M98" i="1"/>
  <c r="K98" i="1"/>
  <c r="M92" i="1"/>
  <c r="K92" i="1"/>
  <c r="M86" i="1"/>
  <c r="M87" i="1" s="1"/>
  <c r="K86" i="1"/>
  <c r="K87" i="1" s="1"/>
  <c r="M80" i="1"/>
  <c r="K80" i="1"/>
  <c r="M74" i="1"/>
  <c r="K74" i="1"/>
  <c r="M65" i="1"/>
  <c r="M81" i="1" s="1"/>
  <c r="K65" i="1"/>
  <c r="M59" i="1"/>
  <c r="K59" i="1"/>
  <c r="M56" i="1"/>
  <c r="K56" i="1"/>
  <c r="M51" i="1"/>
  <c r="K51" i="1"/>
  <c r="M47" i="1"/>
  <c r="K47" i="1"/>
  <c r="M37" i="1"/>
  <c r="K37" i="1"/>
  <c r="M27" i="1"/>
  <c r="M28" i="1" s="1"/>
  <c r="K27" i="1"/>
  <c r="K28" i="1" s="1"/>
  <c r="M23" i="1"/>
  <c r="K23" i="1"/>
  <c r="M18" i="1"/>
  <c r="K18" i="1"/>
  <c r="M13" i="1"/>
  <c r="K13" i="1"/>
  <c r="M8" i="1"/>
  <c r="K8" i="1"/>
  <c r="I102" i="1" l="1"/>
  <c r="I81" i="1"/>
  <c r="I60" i="1"/>
  <c r="I14" i="1"/>
  <c r="I38" i="1"/>
  <c r="M14" i="1"/>
  <c r="M60" i="1"/>
  <c r="M38" i="1"/>
  <c r="K38" i="1"/>
  <c r="K60" i="1"/>
  <c r="K81" i="1"/>
  <c r="K103" i="1" s="1"/>
  <c r="K120" i="1" s="1"/>
  <c r="K121" i="1" s="1"/>
  <c r="K14" i="1"/>
  <c r="K39" i="1" s="1"/>
  <c r="K102" i="1"/>
  <c r="M102" i="1"/>
  <c r="M103" i="1" s="1"/>
  <c r="M120" i="1" s="1"/>
  <c r="M121" i="1" s="1"/>
  <c r="M39" i="1"/>
  <c r="I103" i="1" l="1"/>
  <c r="I120" i="1" s="1"/>
  <c r="I121" i="1" s="1"/>
  <c r="I39" i="1"/>
  <c r="M122" i="1"/>
  <c r="M123" i="1" s="1"/>
  <c r="K122" i="1"/>
  <c r="K123" i="1" s="1"/>
  <c r="I122" i="1" l="1"/>
  <c r="I123" i="1" s="1"/>
</calcChain>
</file>

<file path=xl/sharedStrings.xml><?xml version="1.0" encoding="utf-8"?>
<sst xmlns="http://schemas.openxmlformats.org/spreadsheetml/2006/main" count="124" uniqueCount="124">
  <si>
    <t>Ordinary Income/Expense</t>
  </si>
  <si>
    <t>Income</t>
  </si>
  <si>
    <t>Op. Rev.</t>
  </si>
  <si>
    <t>ASD Fee FA-4120000</t>
  </si>
  <si>
    <t>411125 · ASD Fees</t>
  </si>
  <si>
    <t>Total ASD Fee FA-4120000</t>
  </si>
  <si>
    <t>ASD Fees</t>
  </si>
  <si>
    <t>TCSD</t>
  </si>
  <si>
    <t>Franchise Fee - MVRS</t>
  </si>
  <si>
    <t>Lateral Permit</t>
  </si>
  <si>
    <t>Total ASD Fees</t>
  </si>
  <si>
    <t>Total Op. Rev.</t>
  </si>
  <si>
    <t>Non-Op. Rev.</t>
  </si>
  <si>
    <t>Aid from Gov. Agencies</t>
  </si>
  <si>
    <t>451910 · HOPTR</t>
  </si>
  <si>
    <t>Total Aid from Gov. Agencies</t>
  </si>
  <si>
    <t>ERAF</t>
  </si>
  <si>
    <t>411820 · PT Excess ERAF</t>
  </si>
  <si>
    <t>411810 · PT Reverse ERAF</t>
  </si>
  <si>
    <t>441120 · ERAF Int.</t>
  </si>
  <si>
    <t>Total ERAF</t>
  </si>
  <si>
    <t>Interest</t>
  </si>
  <si>
    <t>4410125 Pooled Int.</t>
  </si>
  <si>
    <t>OP Fund</t>
  </si>
  <si>
    <t>Total 4410125 Pooled Int.</t>
  </si>
  <si>
    <t>Total Interest</t>
  </si>
  <si>
    <t>PTax</t>
  </si>
  <si>
    <t>411110 · PT Cur. Sec.</t>
  </si>
  <si>
    <t>411115 · PT Unitary</t>
  </si>
  <si>
    <t>411030 · PT Cur. Unsec.</t>
  </si>
  <si>
    <t>411210 · PT Supp. Assmt. Cur.</t>
  </si>
  <si>
    <t>411215 · PT Supp. Unsec.</t>
  </si>
  <si>
    <t>411310 · PT Supp. Assmt. Redempt</t>
  </si>
  <si>
    <t>411135 · PT Prior Unsec.</t>
  </si>
  <si>
    <t>Total PTax</t>
  </si>
  <si>
    <t>Total Non-Op. Rev.</t>
  </si>
  <si>
    <t>Total Income</t>
  </si>
  <si>
    <t>Expense</t>
  </si>
  <si>
    <t>Op Exp</t>
  </si>
  <si>
    <t>Administration</t>
  </si>
  <si>
    <t>Salaries/Benefits</t>
  </si>
  <si>
    <t>Manager Cost</t>
  </si>
  <si>
    <t>SalaryBase</t>
  </si>
  <si>
    <t>Manager Admin Support</t>
  </si>
  <si>
    <t>Total Manager Cost</t>
  </si>
  <si>
    <t>Board Cost</t>
  </si>
  <si>
    <t>Elect. Off. Reg. Mtg.</t>
  </si>
  <si>
    <t>Elect. Off. Spec. Mtg.</t>
  </si>
  <si>
    <t>Total Board Cost</t>
  </si>
  <si>
    <t>Payroll Expenses</t>
  </si>
  <si>
    <t>TotEmployer Taxes</t>
  </si>
  <si>
    <t>Bank Fee</t>
  </si>
  <si>
    <t>Payroll Service</t>
  </si>
  <si>
    <t>Total Payroll Expenses</t>
  </si>
  <si>
    <t>Admin Services</t>
  </si>
  <si>
    <t>Bookkeeping</t>
  </si>
  <si>
    <t>Total Admin Services</t>
  </si>
  <si>
    <t>Total Salaries/Benefits</t>
  </si>
  <si>
    <t>Contract &amp; Prof Services</t>
  </si>
  <si>
    <t>Marin Co.</t>
  </si>
  <si>
    <t>460150 · PT AdminFee</t>
  </si>
  <si>
    <t>460120 · ASD AdminFee</t>
  </si>
  <si>
    <t>Total Marin Co.</t>
  </si>
  <si>
    <t>Fees - Dues &amp; Service</t>
  </si>
  <si>
    <t>CSDA</t>
  </si>
  <si>
    <t>LAFCO</t>
  </si>
  <si>
    <t>MarinCo Encrch Prmt</t>
  </si>
  <si>
    <t>MarinMap</t>
  </si>
  <si>
    <t>PO Box Fee</t>
  </si>
  <si>
    <t>SWRCB</t>
  </si>
  <si>
    <t>USA</t>
  </si>
  <si>
    <t>Total Fees - Dues &amp; Service</t>
  </si>
  <si>
    <t>Prof. Services</t>
  </si>
  <si>
    <t>Audit</t>
  </si>
  <si>
    <t>Engineering</t>
  </si>
  <si>
    <t>IT Support</t>
  </si>
  <si>
    <t>Legal</t>
  </si>
  <si>
    <t>Total Prof. Services</t>
  </si>
  <si>
    <t>Total Contract &amp; Prof Services</t>
  </si>
  <si>
    <t>Liability Ins., Claims</t>
  </si>
  <si>
    <t>Ins. Prem.</t>
  </si>
  <si>
    <t>CSRMA Liability</t>
  </si>
  <si>
    <t>SDRMA Wrkrs' Cmp.</t>
  </si>
  <si>
    <t>Total Ins. Prem.</t>
  </si>
  <si>
    <t>Total Liability Ins., Claims</t>
  </si>
  <si>
    <t>Office</t>
  </si>
  <si>
    <t>Election</t>
  </si>
  <si>
    <t>County Fees</t>
  </si>
  <si>
    <t>Public Notices</t>
  </si>
  <si>
    <t>Total Election</t>
  </si>
  <si>
    <t>Off. Exp.</t>
  </si>
  <si>
    <t>Computer</t>
  </si>
  <si>
    <t>Printing</t>
  </si>
  <si>
    <t>Software</t>
  </si>
  <si>
    <t>Supplies</t>
  </si>
  <si>
    <t>Total Off. Exp.</t>
  </si>
  <si>
    <t>Utilities</t>
  </si>
  <si>
    <t>Telephone</t>
  </si>
  <si>
    <t>Total Utilities</t>
  </si>
  <si>
    <t>Total Office</t>
  </si>
  <si>
    <t>Total Administration</t>
  </si>
  <si>
    <t>Collection/Treatment</t>
  </si>
  <si>
    <t>FOG Program</t>
  </si>
  <si>
    <t>Sewage Collection</t>
  </si>
  <si>
    <t>00-UNK</t>
  </si>
  <si>
    <t>25 EMER</t>
  </si>
  <si>
    <t>26 CLEAN</t>
  </si>
  <si>
    <t>27 REPAIR</t>
  </si>
  <si>
    <t>29 TV</t>
  </si>
  <si>
    <t>31 LOCATE</t>
  </si>
  <si>
    <t>32 Cap. Imp.</t>
  </si>
  <si>
    <t>CIP eng</t>
  </si>
  <si>
    <t>CIP pipe</t>
  </si>
  <si>
    <t>Total 32 Cap. Imp.</t>
  </si>
  <si>
    <t>Total Sewage Collection</t>
  </si>
  <si>
    <t>SASM Sewage Treat. &amp; Disp.</t>
  </si>
  <si>
    <t>Total Collection/Treatment</t>
  </si>
  <si>
    <t>Total Op Exp</t>
  </si>
  <si>
    <t>Total Expense</t>
  </si>
  <si>
    <t>Net Ordinary Income</t>
  </si>
  <si>
    <t>Net Income</t>
  </si>
  <si>
    <t>20/21 Budget</t>
  </si>
  <si>
    <t>20/21 Actual as of May 2021</t>
  </si>
  <si>
    <t>21/22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</si>
</sst>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A1A7-F7FC-4EC6-B5F3-9573A8D0501D}">
  <sheetPr codeName="Sheet1"/>
  <dimension ref="A1:N124"/>
  <sheetViews>
    <sheetView tabSelected="1" workbookViewId="0">
      <pane xSplit="8" ySplit="2" topLeftCell="I93" activePane="bottomRight" state="frozenSplit"/>
      <selection pane="topRight" activeCell="I1" sqref="I1"/>
      <selection pane="bottomLeft" activeCell="A3" sqref="A3"/>
      <selection pane="bottomRight" activeCell="I119" sqref="I119"/>
    </sheetView>
  </sheetViews>
  <sheetFormatPr defaultRowHeight="15" x14ac:dyDescent="0.25"/>
  <cols>
    <col min="1" max="7" width="3" style="16" customWidth="1"/>
    <col min="8" max="8" width="24.28515625" style="16" customWidth="1"/>
    <col min="9" max="9" width="12.28515625" style="17" bestFit="1" customWidth="1"/>
    <col min="10" max="10" width="1.85546875" style="16" customWidth="1"/>
    <col min="11" max="11" width="12.28515625" style="17" bestFit="1" customWidth="1"/>
    <col min="12" max="12" width="2.28515625" style="17" customWidth="1"/>
    <col min="13" max="13" width="10" style="17" bestFit="1" customWidth="1"/>
    <col min="14" max="14" width="2.28515625" style="17" customWidth="1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3"/>
      <c r="J1" s="1"/>
      <c r="K1" s="3"/>
      <c r="L1" s="2"/>
      <c r="M1" s="3"/>
      <c r="N1" s="2"/>
    </row>
    <row r="2" spans="1:14" s="15" customFormat="1" ht="36.75" customHeight="1" thickTop="1" thickBot="1" x14ac:dyDescent="0.3">
      <c r="A2" s="12"/>
      <c r="B2" s="12"/>
      <c r="C2" s="12"/>
      <c r="D2" s="12"/>
      <c r="E2" s="12"/>
      <c r="F2" s="12"/>
      <c r="G2" s="12"/>
      <c r="H2" s="12"/>
      <c r="I2" s="13" t="s">
        <v>123</v>
      </c>
      <c r="J2" s="12"/>
      <c r="K2" s="18" t="s">
        <v>122</v>
      </c>
      <c r="L2" s="14"/>
      <c r="M2" s="13" t="s">
        <v>121</v>
      </c>
      <c r="N2" s="14"/>
    </row>
    <row r="3" spans="1:14" ht="15.75" thickTop="1" x14ac:dyDescent="0.25">
      <c r="A3" s="1"/>
      <c r="B3" s="1" t="s">
        <v>0</v>
      </c>
      <c r="C3" s="1"/>
      <c r="D3" s="1"/>
      <c r="E3" s="1"/>
      <c r="F3" s="1"/>
      <c r="G3" s="1"/>
      <c r="H3" s="1"/>
      <c r="I3" s="4"/>
      <c r="J3" s="1"/>
      <c r="K3" s="4"/>
      <c r="L3" s="5"/>
      <c r="M3" s="4"/>
      <c r="N3" s="5"/>
    </row>
    <row r="4" spans="1:14" x14ac:dyDescent="0.25">
      <c r="A4" s="1"/>
      <c r="B4" s="1"/>
      <c r="C4" s="1" t="s">
        <v>1</v>
      </c>
      <c r="D4" s="1"/>
      <c r="E4" s="1"/>
      <c r="F4" s="1"/>
      <c r="G4" s="1"/>
      <c r="H4" s="1"/>
      <c r="I4" s="4"/>
      <c r="J4" s="1"/>
      <c r="K4" s="4"/>
      <c r="L4" s="5"/>
      <c r="M4" s="4"/>
      <c r="N4" s="5"/>
    </row>
    <row r="5" spans="1:14" x14ac:dyDescent="0.25">
      <c r="A5" s="1"/>
      <c r="B5" s="1"/>
      <c r="C5" s="1"/>
      <c r="D5" s="1" t="s">
        <v>2</v>
      </c>
      <c r="E5" s="1"/>
      <c r="F5" s="1"/>
      <c r="G5" s="1"/>
      <c r="H5" s="1"/>
      <c r="I5" s="4"/>
      <c r="J5" s="1"/>
      <c r="K5" s="4"/>
      <c r="L5" s="5"/>
      <c r="M5" s="4"/>
      <c r="N5" s="5"/>
    </row>
    <row r="6" spans="1:14" x14ac:dyDescent="0.25">
      <c r="A6" s="1"/>
      <c r="B6" s="1"/>
      <c r="C6" s="1"/>
      <c r="D6" s="1"/>
      <c r="E6" s="1" t="s">
        <v>3</v>
      </c>
      <c r="F6" s="1"/>
      <c r="G6" s="1"/>
      <c r="H6" s="1"/>
      <c r="I6" s="4"/>
      <c r="J6" s="1"/>
      <c r="K6" s="4"/>
      <c r="L6" s="5"/>
      <c r="M6" s="4"/>
      <c r="N6" s="5"/>
    </row>
    <row r="7" spans="1:14" ht="15.75" thickBot="1" x14ac:dyDescent="0.3">
      <c r="A7" s="1"/>
      <c r="B7" s="1"/>
      <c r="C7" s="1"/>
      <c r="D7" s="1"/>
      <c r="E7" s="1"/>
      <c r="F7" s="1" t="s">
        <v>4</v>
      </c>
      <c r="G7" s="1"/>
      <c r="H7" s="1"/>
      <c r="I7" s="6">
        <v>630000</v>
      </c>
      <c r="J7" s="1"/>
      <c r="K7" s="6">
        <v>623511.6</v>
      </c>
      <c r="L7" s="5"/>
      <c r="M7" s="6">
        <v>653000</v>
      </c>
      <c r="N7" s="5"/>
    </row>
    <row r="8" spans="1:14" x14ac:dyDescent="0.25">
      <c r="A8" s="1"/>
      <c r="B8" s="1"/>
      <c r="C8" s="1"/>
      <c r="D8" s="1"/>
      <c r="E8" s="1" t="s">
        <v>5</v>
      </c>
      <c r="F8" s="1"/>
      <c r="G8" s="1"/>
      <c r="H8" s="1"/>
      <c r="I8" s="4">
        <f>ROUND(SUM(I6:I7),5)</f>
        <v>630000</v>
      </c>
      <c r="J8" s="1"/>
      <c r="K8" s="4">
        <f>ROUND(SUM(K6:K7),5)</f>
        <v>623511.6</v>
      </c>
      <c r="L8" s="5"/>
      <c r="M8" s="4">
        <f>ROUND(SUM(M6:M7),5)</f>
        <v>653000</v>
      </c>
      <c r="N8" s="5"/>
    </row>
    <row r="9" spans="1:14" x14ac:dyDescent="0.25">
      <c r="A9" s="1"/>
      <c r="B9" s="1"/>
      <c r="C9" s="1"/>
      <c r="D9" s="1"/>
      <c r="E9" s="1" t="s">
        <v>6</v>
      </c>
      <c r="F9" s="1"/>
      <c r="G9" s="1"/>
      <c r="H9" s="1"/>
      <c r="I9" s="4"/>
      <c r="J9" s="1"/>
      <c r="K9" s="4"/>
      <c r="L9" s="5"/>
      <c r="M9" s="4"/>
      <c r="N9" s="5"/>
    </row>
    <row r="10" spans="1:14" x14ac:dyDescent="0.25">
      <c r="A10" s="1"/>
      <c r="B10" s="1"/>
      <c r="C10" s="1"/>
      <c r="D10" s="1"/>
      <c r="E10" s="1"/>
      <c r="F10" s="1" t="s">
        <v>7</v>
      </c>
      <c r="G10" s="1"/>
      <c r="H10" s="1"/>
      <c r="I10" s="4">
        <v>12000</v>
      </c>
      <c r="J10" s="1"/>
      <c r="K10" s="4">
        <v>11178</v>
      </c>
      <c r="L10" s="5"/>
      <c r="M10" s="4">
        <v>6000</v>
      </c>
      <c r="N10" s="5"/>
    </row>
    <row r="11" spans="1:14" x14ac:dyDescent="0.25">
      <c r="A11" s="1"/>
      <c r="B11" s="1"/>
      <c r="C11" s="1"/>
      <c r="D11" s="1"/>
      <c r="E11" s="1"/>
      <c r="F11" s="1" t="s">
        <v>8</v>
      </c>
      <c r="G11" s="1"/>
      <c r="H11" s="1"/>
      <c r="I11" s="4">
        <v>8000</v>
      </c>
      <c r="J11" s="1"/>
      <c r="K11" s="4">
        <v>5944.52</v>
      </c>
      <c r="L11" s="5"/>
      <c r="M11" s="4">
        <v>4000</v>
      </c>
      <c r="N11" s="5"/>
    </row>
    <row r="12" spans="1:14" ht="15.75" thickBot="1" x14ac:dyDescent="0.3">
      <c r="A12" s="1"/>
      <c r="B12" s="1"/>
      <c r="C12" s="1"/>
      <c r="D12" s="1"/>
      <c r="E12" s="1"/>
      <c r="F12" s="1" t="s">
        <v>9</v>
      </c>
      <c r="G12" s="1"/>
      <c r="H12" s="1"/>
      <c r="I12" s="7">
        <v>8100</v>
      </c>
      <c r="J12" s="1"/>
      <c r="K12" s="7">
        <v>8100</v>
      </c>
      <c r="L12" s="5"/>
      <c r="M12" s="7">
        <v>8000</v>
      </c>
      <c r="N12" s="5"/>
    </row>
    <row r="13" spans="1:14" ht="15.75" thickBot="1" x14ac:dyDescent="0.3">
      <c r="A13" s="1"/>
      <c r="B13" s="1"/>
      <c r="C13" s="1"/>
      <c r="D13" s="1"/>
      <c r="E13" s="1" t="s">
        <v>10</v>
      </c>
      <c r="F13" s="1"/>
      <c r="G13" s="1"/>
      <c r="H13" s="1"/>
      <c r="I13" s="8">
        <f>ROUND(SUM(I9:I12),5)</f>
        <v>28100</v>
      </c>
      <c r="J13" s="1"/>
      <c r="K13" s="8">
        <f>ROUND(SUM(K9:K12),5)</f>
        <v>25222.52</v>
      </c>
      <c r="L13" s="5"/>
      <c r="M13" s="8">
        <f>ROUND(SUM(M9:M12),5)</f>
        <v>18000</v>
      </c>
      <c r="N13" s="5"/>
    </row>
    <row r="14" spans="1:14" x14ac:dyDescent="0.25">
      <c r="A14" s="1"/>
      <c r="B14" s="1"/>
      <c r="C14" s="1"/>
      <c r="D14" s="1" t="s">
        <v>11</v>
      </c>
      <c r="E14" s="1"/>
      <c r="F14" s="1"/>
      <c r="G14" s="1"/>
      <c r="H14" s="1"/>
      <c r="I14" s="4">
        <f>ROUND(I5+I8+I13,5)</f>
        <v>658100</v>
      </c>
      <c r="J14" s="1"/>
      <c r="K14" s="4">
        <f>ROUND(K5+K8+K13,5)</f>
        <v>648734.12</v>
      </c>
      <c r="L14" s="5"/>
      <c r="M14" s="4">
        <f>ROUND(M5+M8+M13,5)</f>
        <v>671000</v>
      </c>
      <c r="N14" s="5"/>
    </row>
    <row r="15" spans="1:14" x14ac:dyDescent="0.25">
      <c r="A15" s="1"/>
      <c r="B15" s="1"/>
      <c r="C15" s="1"/>
      <c r="D15" s="1" t="s">
        <v>12</v>
      </c>
      <c r="E15" s="1"/>
      <c r="F15" s="1"/>
      <c r="G15" s="1"/>
      <c r="H15" s="1"/>
      <c r="I15" s="4"/>
      <c r="J15" s="1"/>
      <c r="K15" s="4"/>
      <c r="L15" s="5"/>
      <c r="M15" s="4"/>
      <c r="N15" s="5"/>
    </row>
    <row r="16" spans="1:14" x14ac:dyDescent="0.25">
      <c r="A16" s="1"/>
      <c r="B16" s="1"/>
      <c r="C16" s="1"/>
      <c r="D16" s="1"/>
      <c r="E16" s="1" t="s">
        <v>13</v>
      </c>
      <c r="F16" s="1"/>
      <c r="G16" s="1"/>
      <c r="H16" s="1"/>
      <c r="I16" s="4"/>
      <c r="J16" s="1"/>
      <c r="K16" s="4"/>
      <c r="L16" s="5"/>
      <c r="M16" s="4"/>
      <c r="N16" s="5"/>
    </row>
    <row r="17" spans="1:14" ht="15.75" thickBot="1" x14ac:dyDescent="0.3">
      <c r="A17" s="1"/>
      <c r="B17" s="1"/>
      <c r="C17" s="1"/>
      <c r="D17" s="1"/>
      <c r="E17" s="1"/>
      <c r="F17" s="1" t="s">
        <v>14</v>
      </c>
      <c r="G17" s="1"/>
      <c r="H17" s="1"/>
      <c r="I17" s="6">
        <v>225</v>
      </c>
      <c r="J17" s="1"/>
      <c r="K17" s="6">
        <v>228.43</v>
      </c>
      <c r="L17" s="5"/>
      <c r="M17" s="6">
        <v>450</v>
      </c>
      <c r="N17" s="5"/>
    </row>
    <row r="18" spans="1:14" x14ac:dyDescent="0.25">
      <c r="A18" s="1"/>
      <c r="B18" s="1"/>
      <c r="C18" s="1"/>
      <c r="D18" s="1"/>
      <c r="E18" s="1" t="s">
        <v>15</v>
      </c>
      <c r="F18" s="1"/>
      <c r="G18" s="1"/>
      <c r="H18" s="1"/>
      <c r="I18" s="4">
        <f>ROUND(SUM(I16:I17),5)</f>
        <v>225</v>
      </c>
      <c r="J18" s="1"/>
      <c r="K18" s="4">
        <f>ROUND(SUM(K16:K17),5)</f>
        <v>228.43</v>
      </c>
      <c r="L18" s="5"/>
      <c r="M18" s="4">
        <f>ROUND(SUM(M16:M17),5)</f>
        <v>450</v>
      </c>
      <c r="N18" s="5"/>
    </row>
    <row r="19" spans="1:14" x14ac:dyDescent="0.25">
      <c r="A19" s="1"/>
      <c r="B19" s="1"/>
      <c r="C19" s="1"/>
      <c r="D19" s="1"/>
      <c r="E19" s="1" t="s">
        <v>16</v>
      </c>
      <c r="F19" s="1"/>
      <c r="G19" s="1"/>
      <c r="H19" s="1"/>
      <c r="I19" s="4"/>
      <c r="J19" s="1"/>
      <c r="K19" s="4"/>
      <c r="L19" s="5"/>
      <c r="M19" s="4"/>
      <c r="N19" s="5"/>
    </row>
    <row r="20" spans="1:14" x14ac:dyDescent="0.25">
      <c r="A20" s="1"/>
      <c r="B20" s="1"/>
      <c r="C20" s="1"/>
      <c r="D20" s="1"/>
      <c r="E20" s="1"/>
      <c r="F20" s="1" t="s">
        <v>17</v>
      </c>
      <c r="G20" s="1"/>
      <c r="H20" s="1"/>
      <c r="I20" s="4">
        <v>45000</v>
      </c>
      <c r="J20" s="1"/>
      <c r="K20" s="4">
        <v>45470.26</v>
      </c>
      <c r="L20" s="5"/>
      <c r="M20" s="4">
        <v>42000</v>
      </c>
      <c r="N20" s="5"/>
    </row>
    <row r="21" spans="1:14" x14ac:dyDescent="0.25">
      <c r="A21" s="1"/>
      <c r="B21" s="1"/>
      <c r="C21" s="1"/>
      <c r="D21" s="1"/>
      <c r="E21" s="1"/>
      <c r="F21" s="1" t="s">
        <v>18</v>
      </c>
      <c r="G21" s="1"/>
      <c r="H21" s="1"/>
      <c r="I21" s="4">
        <v>2300</v>
      </c>
      <c r="J21" s="1"/>
      <c r="K21" s="4">
        <v>2380.6799999999998</v>
      </c>
      <c r="L21" s="5"/>
      <c r="M21" s="4">
        <v>4000</v>
      </c>
      <c r="N21" s="5"/>
    </row>
    <row r="22" spans="1:14" ht="15.75" thickBot="1" x14ac:dyDescent="0.3">
      <c r="A22" s="1"/>
      <c r="B22" s="1"/>
      <c r="C22" s="1"/>
      <c r="D22" s="1"/>
      <c r="E22" s="1"/>
      <c r="F22" s="1" t="s">
        <v>19</v>
      </c>
      <c r="G22" s="1"/>
      <c r="H22" s="1"/>
      <c r="I22" s="6">
        <v>20</v>
      </c>
      <c r="J22" s="1"/>
      <c r="K22" s="6">
        <v>16.73</v>
      </c>
      <c r="L22" s="5"/>
      <c r="M22" s="6">
        <v>77.14</v>
      </c>
      <c r="N22" s="5"/>
    </row>
    <row r="23" spans="1:14" x14ac:dyDescent="0.25">
      <c r="A23" s="1"/>
      <c r="B23" s="1"/>
      <c r="C23" s="1"/>
      <c r="D23" s="1"/>
      <c r="E23" s="1" t="s">
        <v>20</v>
      </c>
      <c r="F23" s="1"/>
      <c r="G23" s="1"/>
      <c r="H23" s="1"/>
      <c r="I23" s="4">
        <f>ROUND(SUM(I19:I22),5)</f>
        <v>47320</v>
      </c>
      <c r="J23" s="1"/>
      <c r="K23" s="4">
        <f>ROUND(SUM(K19:K22),5)</f>
        <v>47867.67</v>
      </c>
      <c r="L23" s="5"/>
      <c r="M23" s="4">
        <f>ROUND(SUM(M19:M22),5)</f>
        <v>46077.14</v>
      </c>
      <c r="N23" s="5"/>
    </row>
    <row r="24" spans="1:14" x14ac:dyDescent="0.25">
      <c r="A24" s="1"/>
      <c r="B24" s="1"/>
      <c r="C24" s="1"/>
      <c r="D24" s="1"/>
      <c r="E24" s="1" t="s">
        <v>21</v>
      </c>
      <c r="F24" s="1"/>
      <c r="G24" s="1"/>
      <c r="H24" s="1"/>
      <c r="I24" s="4"/>
      <c r="J24" s="1"/>
      <c r="K24" s="4"/>
      <c r="L24" s="5"/>
      <c r="M24" s="4"/>
      <c r="N24" s="5"/>
    </row>
    <row r="25" spans="1:14" x14ac:dyDescent="0.25">
      <c r="A25" s="1"/>
      <c r="B25" s="1"/>
      <c r="C25" s="1"/>
      <c r="D25" s="1"/>
      <c r="E25" s="1"/>
      <c r="F25" s="1" t="s">
        <v>22</v>
      </c>
      <c r="G25" s="1"/>
      <c r="H25" s="1"/>
      <c r="I25" s="4"/>
      <c r="J25" s="1"/>
      <c r="K25" s="4"/>
      <c r="L25" s="5"/>
      <c r="M25" s="4"/>
      <c r="N25" s="5"/>
    </row>
    <row r="26" spans="1:14" ht="15.75" thickBot="1" x14ac:dyDescent="0.3">
      <c r="A26" s="1"/>
      <c r="B26" s="1"/>
      <c r="C26" s="1"/>
      <c r="D26" s="1"/>
      <c r="E26" s="1"/>
      <c r="F26" s="1"/>
      <c r="G26" s="1" t="s">
        <v>23</v>
      </c>
      <c r="H26" s="1"/>
      <c r="I26" s="7">
        <v>3500</v>
      </c>
      <c r="J26" s="1"/>
      <c r="K26" s="7">
        <v>2502.86</v>
      </c>
      <c r="L26" s="5"/>
      <c r="M26" s="7">
        <v>16000</v>
      </c>
      <c r="N26" s="5"/>
    </row>
    <row r="27" spans="1:14" ht="15.75" thickBot="1" x14ac:dyDescent="0.3">
      <c r="A27" s="1"/>
      <c r="B27" s="1"/>
      <c r="C27" s="1"/>
      <c r="D27" s="1"/>
      <c r="E27" s="1"/>
      <c r="F27" s="1" t="s">
        <v>24</v>
      </c>
      <c r="G27" s="1"/>
      <c r="H27" s="1"/>
      <c r="I27" s="8">
        <f>ROUND(SUM(I25:I26),5)</f>
        <v>3500</v>
      </c>
      <c r="J27" s="1"/>
      <c r="K27" s="8">
        <f>ROUND(SUM(K25:K26),5)</f>
        <v>2502.86</v>
      </c>
      <c r="L27" s="5"/>
      <c r="M27" s="8">
        <f>ROUND(SUM(M25:M26),5)</f>
        <v>16000</v>
      </c>
      <c r="N27" s="5"/>
    </row>
    <row r="28" spans="1:14" x14ac:dyDescent="0.25">
      <c r="A28" s="1"/>
      <c r="B28" s="1"/>
      <c r="C28" s="1"/>
      <c r="D28" s="1"/>
      <c r="E28" s="1" t="s">
        <v>25</v>
      </c>
      <c r="F28" s="1"/>
      <c r="G28" s="1"/>
      <c r="H28" s="1"/>
      <c r="I28" s="4">
        <f>ROUND(I24+I27,5)</f>
        <v>3500</v>
      </c>
      <c r="J28" s="1"/>
      <c r="K28" s="4">
        <f>ROUND(K24+K27,5)</f>
        <v>2502.86</v>
      </c>
      <c r="L28" s="5"/>
      <c r="M28" s="4">
        <f>ROUND(M24+M27,5)</f>
        <v>16000</v>
      </c>
      <c r="N28" s="5"/>
    </row>
    <row r="29" spans="1:14" x14ac:dyDescent="0.25">
      <c r="A29" s="1"/>
      <c r="B29" s="1"/>
      <c r="C29" s="1"/>
      <c r="D29" s="1"/>
      <c r="E29" s="1" t="s">
        <v>26</v>
      </c>
      <c r="F29" s="1"/>
      <c r="G29" s="1"/>
      <c r="H29" s="1"/>
      <c r="I29" s="4"/>
      <c r="J29" s="1"/>
      <c r="K29" s="4"/>
      <c r="L29" s="5"/>
      <c r="M29" s="4"/>
      <c r="N29" s="5"/>
    </row>
    <row r="30" spans="1:14" x14ac:dyDescent="0.25">
      <c r="A30" s="1"/>
      <c r="B30" s="1"/>
      <c r="C30" s="1"/>
      <c r="D30" s="1"/>
      <c r="E30" s="1"/>
      <c r="F30" s="1" t="s">
        <v>27</v>
      </c>
      <c r="G30" s="1"/>
      <c r="H30" s="1"/>
      <c r="I30" s="4">
        <v>102500</v>
      </c>
      <c r="J30" s="1"/>
      <c r="K30" s="4">
        <v>102579.07</v>
      </c>
      <c r="L30" s="5"/>
      <c r="M30" s="4">
        <v>101219.57</v>
      </c>
      <c r="N30" s="5"/>
    </row>
    <row r="31" spans="1:14" x14ac:dyDescent="0.25">
      <c r="A31" s="1"/>
      <c r="B31" s="1"/>
      <c r="C31" s="1"/>
      <c r="D31" s="1"/>
      <c r="E31" s="1"/>
      <c r="F31" s="1" t="s">
        <v>28</v>
      </c>
      <c r="G31" s="1"/>
      <c r="H31" s="1"/>
      <c r="I31" s="4">
        <v>500</v>
      </c>
      <c r="J31" s="1"/>
      <c r="K31" s="4">
        <v>479.95</v>
      </c>
      <c r="L31" s="5"/>
      <c r="M31" s="4">
        <v>900</v>
      </c>
      <c r="N31" s="5"/>
    </row>
    <row r="32" spans="1:14" x14ac:dyDescent="0.25">
      <c r="A32" s="1"/>
      <c r="B32" s="1"/>
      <c r="C32" s="1"/>
      <c r="D32" s="1"/>
      <c r="E32" s="1"/>
      <c r="F32" s="1" t="s">
        <v>29</v>
      </c>
      <c r="G32" s="1"/>
      <c r="H32" s="1"/>
      <c r="I32" s="4">
        <v>2500</v>
      </c>
      <c r="J32" s="1"/>
      <c r="K32" s="4">
        <v>2042.18</v>
      </c>
      <c r="L32" s="5"/>
      <c r="M32" s="4">
        <v>1952.01</v>
      </c>
      <c r="N32" s="5"/>
    </row>
    <row r="33" spans="1:14" x14ac:dyDescent="0.25">
      <c r="A33" s="1"/>
      <c r="B33" s="1"/>
      <c r="C33" s="1"/>
      <c r="D33" s="1"/>
      <c r="E33" s="1"/>
      <c r="F33" s="1" t="s">
        <v>30</v>
      </c>
      <c r="G33" s="1"/>
      <c r="H33" s="1"/>
      <c r="I33" s="4">
        <v>1500</v>
      </c>
      <c r="J33" s="1"/>
      <c r="K33" s="4">
        <v>1396.58</v>
      </c>
      <c r="L33" s="5"/>
      <c r="M33" s="4">
        <v>2070</v>
      </c>
      <c r="N33" s="5"/>
    </row>
    <row r="34" spans="1:14" x14ac:dyDescent="0.25">
      <c r="A34" s="1"/>
      <c r="B34" s="1"/>
      <c r="C34" s="1"/>
      <c r="D34" s="1"/>
      <c r="E34" s="1"/>
      <c r="F34" s="1" t="s">
        <v>31</v>
      </c>
      <c r="G34" s="1"/>
      <c r="H34" s="1"/>
      <c r="I34" s="4">
        <v>80</v>
      </c>
      <c r="J34" s="1"/>
      <c r="K34" s="4">
        <v>40.729999999999997</v>
      </c>
      <c r="L34" s="5"/>
      <c r="M34" s="4">
        <v>84</v>
      </c>
      <c r="N34" s="5"/>
    </row>
    <row r="35" spans="1:14" x14ac:dyDescent="0.25">
      <c r="A35" s="1"/>
      <c r="B35" s="1"/>
      <c r="C35" s="1"/>
      <c r="D35" s="1"/>
      <c r="E35" s="1"/>
      <c r="F35" s="1" t="s">
        <v>32</v>
      </c>
      <c r="G35" s="1"/>
      <c r="H35" s="1"/>
      <c r="I35" s="4">
        <v>75</v>
      </c>
      <c r="J35" s="1"/>
      <c r="K35" s="4">
        <v>61.76</v>
      </c>
      <c r="L35" s="5"/>
      <c r="M35" s="4">
        <v>77</v>
      </c>
      <c r="N35" s="5"/>
    </row>
    <row r="36" spans="1:14" ht="15.75" thickBot="1" x14ac:dyDescent="0.3">
      <c r="A36" s="1"/>
      <c r="B36" s="1"/>
      <c r="C36" s="1"/>
      <c r="D36" s="1"/>
      <c r="E36" s="1"/>
      <c r="F36" s="1" t="s">
        <v>33</v>
      </c>
      <c r="G36" s="1"/>
      <c r="H36" s="1"/>
      <c r="I36" s="7">
        <v>75</v>
      </c>
      <c r="J36" s="1"/>
      <c r="K36" s="7">
        <v>61.11</v>
      </c>
      <c r="L36" s="5"/>
      <c r="M36" s="7">
        <v>77</v>
      </c>
      <c r="N36" s="5"/>
    </row>
    <row r="37" spans="1:14" ht="15.75" thickBot="1" x14ac:dyDescent="0.3">
      <c r="A37" s="1"/>
      <c r="B37" s="1"/>
      <c r="C37" s="1"/>
      <c r="D37" s="1"/>
      <c r="E37" s="1" t="s">
        <v>34</v>
      </c>
      <c r="F37" s="1"/>
      <c r="G37" s="1"/>
      <c r="H37" s="1"/>
      <c r="I37" s="9">
        <f>ROUND(SUM(I29:I36),5)</f>
        <v>107230</v>
      </c>
      <c r="J37" s="1"/>
      <c r="K37" s="9">
        <f>ROUND(SUM(K29:K36),5)</f>
        <v>106661.38</v>
      </c>
      <c r="L37" s="5"/>
      <c r="M37" s="9">
        <f>ROUND(SUM(M29:M36),5)</f>
        <v>106379.58</v>
      </c>
      <c r="N37" s="5"/>
    </row>
    <row r="38" spans="1:14" ht="15.75" thickBot="1" x14ac:dyDescent="0.3">
      <c r="A38" s="1"/>
      <c r="B38" s="1"/>
      <c r="C38" s="1"/>
      <c r="D38" s="1" t="s">
        <v>35</v>
      </c>
      <c r="E38" s="1"/>
      <c r="F38" s="1"/>
      <c r="G38" s="1"/>
      <c r="H38" s="1"/>
      <c r="I38" s="8">
        <f>ROUND(I15+I18+I23+I28+I37,5)</f>
        <v>158275</v>
      </c>
      <c r="J38" s="1"/>
      <c r="K38" s="8">
        <f>ROUND(K15+K18+K23+K28+K37,5)</f>
        <v>157260.34</v>
      </c>
      <c r="L38" s="5"/>
      <c r="M38" s="8">
        <f>ROUND(M15+M18+M23+M28+M37,5)</f>
        <v>168906.72</v>
      </c>
      <c r="N38" s="5"/>
    </row>
    <row r="39" spans="1:14" x14ac:dyDescent="0.25">
      <c r="A39" s="1"/>
      <c r="B39" s="1"/>
      <c r="C39" s="1" t="s">
        <v>36</v>
      </c>
      <c r="D39" s="1"/>
      <c r="E39" s="1"/>
      <c r="F39" s="1"/>
      <c r="G39" s="1"/>
      <c r="H39" s="1"/>
      <c r="I39" s="4">
        <f>ROUND(I4+I14+I38,5)</f>
        <v>816375</v>
      </c>
      <c r="J39" s="1"/>
      <c r="K39" s="4">
        <f>ROUND(K4+K14+K38,5)</f>
        <v>805994.46</v>
      </c>
      <c r="L39" s="5"/>
      <c r="M39" s="4">
        <f>ROUND(M4+M14+M38,5)</f>
        <v>839906.72</v>
      </c>
      <c r="N39" s="5"/>
    </row>
    <row r="40" spans="1:14" x14ac:dyDescent="0.25">
      <c r="A40" s="1"/>
      <c r="B40" s="1"/>
      <c r="C40" s="1" t="s">
        <v>37</v>
      </c>
      <c r="D40" s="1"/>
      <c r="E40" s="1"/>
      <c r="F40" s="1"/>
      <c r="G40" s="1"/>
      <c r="H40" s="1"/>
      <c r="I40" s="4"/>
      <c r="J40" s="1"/>
      <c r="K40" s="4"/>
      <c r="L40" s="5"/>
      <c r="M40" s="4"/>
      <c r="N40" s="5"/>
    </row>
    <row r="41" spans="1:14" x14ac:dyDescent="0.25">
      <c r="A41" s="1"/>
      <c r="B41" s="1"/>
      <c r="C41" s="1"/>
      <c r="D41" s="1" t="s">
        <v>38</v>
      </c>
      <c r="E41" s="1"/>
      <c r="F41" s="1"/>
      <c r="G41" s="1"/>
      <c r="H41" s="1"/>
      <c r="I41" s="4"/>
      <c r="J41" s="1"/>
      <c r="K41" s="4"/>
      <c r="L41" s="5"/>
      <c r="M41" s="4"/>
      <c r="N41" s="5"/>
    </row>
    <row r="42" spans="1:14" x14ac:dyDescent="0.25">
      <c r="A42" s="1"/>
      <c r="B42" s="1"/>
      <c r="C42" s="1"/>
      <c r="D42" s="1"/>
      <c r="E42" s="1" t="s">
        <v>39</v>
      </c>
      <c r="F42" s="1"/>
      <c r="G42" s="1"/>
      <c r="H42" s="1"/>
      <c r="I42" s="4"/>
      <c r="J42" s="1"/>
      <c r="K42" s="4"/>
      <c r="L42" s="5"/>
      <c r="M42" s="4"/>
      <c r="N42" s="5"/>
    </row>
    <row r="43" spans="1:14" x14ac:dyDescent="0.25">
      <c r="A43" s="1"/>
      <c r="B43" s="1"/>
      <c r="C43" s="1"/>
      <c r="D43" s="1"/>
      <c r="E43" s="1"/>
      <c r="F43" s="1" t="s">
        <v>40</v>
      </c>
      <c r="G43" s="1"/>
      <c r="H43" s="1"/>
      <c r="I43" s="4"/>
      <c r="J43" s="1"/>
      <c r="K43" s="4"/>
      <c r="L43" s="5"/>
      <c r="M43" s="4"/>
      <c r="N43" s="5"/>
    </row>
    <row r="44" spans="1:14" x14ac:dyDescent="0.25">
      <c r="A44" s="1"/>
      <c r="B44" s="1"/>
      <c r="C44" s="1"/>
      <c r="D44" s="1"/>
      <c r="E44" s="1"/>
      <c r="F44" s="1"/>
      <c r="G44" s="1" t="s">
        <v>41</v>
      </c>
      <c r="H44" s="1"/>
      <c r="I44" s="4"/>
      <c r="J44" s="1"/>
      <c r="K44" s="4"/>
      <c r="L44" s="5"/>
      <c r="M44" s="4"/>
      <c r="N44" s="5"/>
    </row>
    <row r="45" spans="1:14" x14ac:dyDescent="0.25">
      <c r="A45" s="1"/>
      <c r="B45" s="1"/>
      <c r="C45" s="1"/>
      <c r="D45" s="1"/>
      <c r="E45" s="1"/>
      <c r="F45" s="1"/>
      <c r="G45" s="1"/>
      <c r="H45" s="1" t="s">
        <v>42</v>
      </c>
      <c r="I45" s="4">
        <v>55000</v>
      </c>
      <c r="J45" s="1"/>
      <c r="K45" s="4">
        <v>46200</v>
      </c>
      <c r="L45" s="5"/>
      <c r="M45" s="4">
        <v>50400</v>
      </c>
      <c r="N45" s="5"/>
    </row>
    <row r="46" spans="1:14" ht="15.75" thickBot="1" x14ac:dyDescent="0.3">
      <c r="A46" s="1"/>
      <c r="B46" s="1"/>
      <c r="C46" s="1"/>
      <c r="D46" s="1"/>
      <c r="E46" s="1"/>
      <c r="F46" s="1"/>
      <c r="G46" s="1"/>
      <c r="H46" s="1" t="s">
        <v>43</v>
      </c>
      <c r="I46" s="6">
        <v>3000</v>
      </c>
      <c r="J46" s="1"/>
      <c r="K46" s="6">
        <v>0</v>
      </c>
      <c r="L46" s="5"/>
      <c r="M46" s="6">
        <v>6000</v>
      </c>
      <c r="N46" s="5"/>
    </row>
    <row r="47" spans="1:14" x14ac:dyDescent="0.25">
      <c r="A47" s="1"/>
      <c r="B47" s="1"/>
      <c r="C47" s="1"/>
      <c r="D47" s="1"/>
      <c r="E47" s="1"/>
      <c r="F47" s="1"/>
      <c r="G47" s="1" t="s">
        <v>44</v>
      </c>
      <c r="H47" s="1"/>
      <c r="I47" s="4">
        <f>ROUND(SUM(I44:I46),5)</f>
        <v>58000</v>
      </c>
      <c r="J47" s="1"/>
      <c r="K47" s="4">
        <f>ROUND(SUM(K44:K46),5)</f>
        <v>46200</v>
      </c>
      <c r="L47" s="5"/>
      <c r="M47" s="4">
        <f>ROUND(SUM(M44:M46),5)</f>
        <v>56400</v>
      </c>
      <c r="N47" s="5"/>
    </row>
    <row r="48" spans="1:14" x14ac:dyDescent="0.25">
      <c r="A48" s="1"/>
      <c r="B48" s="1"/>
      <c r="C48" s="1"/>
      <c r="D48" s="1"/>
      <c r="E48" s="1"/>
      <c r="F48" s="1"/>
      <c r="G48" s="1" t="s">
        <v>45</v>
      </c>
      <c r="H48" s="1"/>
      <c r="I48" s="4"/>
      <c r="J48" s="1"/>
      <c r="K48" s="4"/>
      <c r="L48" s="5"/>
      <c r="M48" s="4"/>
      <c r="N48" s="5"/>
    </row>
    <row r="49" spans="1:14" x14ac:dyDescent="0.25">
      <c r="A49" s="1"/>
      <c r="B49" s="1"/>
      <c r="C49" s="1"/>
      <c r="D49" s="1"/>
      <c r="E49" s="1"/>
      <c r="F49" s="1"/>
      <c r="G49" s="1"/>
      <c r="H49" s="1" t="s">
        <v>46</v>
      </c>
      <c r="I49" s="4">
        <v>5000</v>
      </c>
      <c r="J49" s="1"/>
      <c r="K49" s="4">
        <v>4075</v>
      </c>
      <c r="L49" s="5"/>
      <c r="M49" s="4">
        <v>5000</v>
      </c>
      <c r="N49" s="5"/>
    </row>
    <row r="50" spans="1:14" ht="15.75" thickBot="1" x14ac:dyDescent="0.3">
      <c r="A50" s="1"/>
      <c r="B50" s="1"/>
      <c r="C50" s="1"/>
      <c r="D50" s="1"/>
      <c r="E50" s="1"/>
      <c r="F50" s="1"/>
      <c r="G50" s="1"/>
      <c r="H50" s="1" t="s">
        <v>47</v>
      </c>
      <c r="I50" s="6">
        <v>3500</v>
      </c>
      <c r="J50" s="1"/>
      <c r="K50" s="6">
        <v>2975</v>
      </c>
      <c r="L50" s="5"/>
      <c r="M50" s="6">
        <v>3000</v>
      </c>
      <c r="N50" s="5"/>
    </row>
    <row r="51" spans="1:14" x14ac:dyDescent="0.25">
      <c r="A51" s="1"/>
      <c r="B51" s="1"/>
      <c r="C51" s="1"/>
      <c r="D51" s="1"/>
      <c r="E51" s="1"/>
      <c r="F51" s="1"/>
      <c r="G51" s="1" t="s">
        <v>48</v>
      </c>
      <c r="H51" s="1"/>
      <c r="I51" s="4">
        <f>ROUND(SUM(I48:I50),5)</f>
        <v>8500</v>
      </c>
      <c r="J51" s="1"/>
      <c r="K51" s="4">
        <f>ROUND(SUM(K48:K50),5)</f>
        <v>7050</v>
      </c>
      <c r="L51" s="5"/>
      <c r="M51" s="4">
        <f>ROUND(SUM(M48:M50),5)</f>
        <v>8000</v>
      </c>
      <c r="N51" s="5"/>
    </row>
    <row r="52" spans="1:14" x14ac:dyDescent="0.25">
      <c r="A52" s="1"/>
      <c r="B52" s="1"/>
      <c r="C52" s="1"/>
      <c r="D52" s="1"/>
      <c r="E52" s="1"/>
      <c r="F52" s="1"/>
      <c r="G52" s="1" t="s">
        <v>49</v>
      </c>
      <c r="H52" s="1"/>
      <c r="I52" s="4"/>
      <c r="J52" s="1"/>
      <c r="K52" s="4"/>
      <c r="L52" s="5"/>
      <c r="M52" s="4"/>
      <c r="N52" s="5"/>
    </row>
    <row r="53" spans="1:14" x14ac:dyDescent="0.25">
      <c r="A53" s="1"/>
      <c r="B53" s="1"/>
      <c r="C53" s="1"/>
      <c r="D53" s="1"/>
      <c r="E53" s="1"/>
      <c r="F53" s="1"/>
      <c r="G53" s="1"/>
      <c r="H53" s="1" t="s">
        <v>50</v>
      </c>
      <c r="I53" s="4">
        <v>3500</v>
      </c>
      <c r="J53" s="1"/>
      <c r="K53" s="4">
        <v>3062.15</v>
      </c>
      <c r="L53" s="5"/>
      <c r="M53" s="4">
        <v>3400</v>
      </c>
      <c r="N53" s="5"/>
    </row>
    <row r="54" spans="1:14" x14ac:dyDescent="0.25">
      <c r="A54" s="1"/>
      <c r="B54" s="1"/>
      <c r="C54" s="1"/>
      <c r="D54" s="1"/>
      <c r="E54" s="1"/>
      <c r="F54" s="1"/>
      <c r="G54" s="1"/>
      <c r="H54" s="1" t="s">
        <v>51</v>
      </c>
      <c r="I54" s="4">
        <v>75</v>
      </c>
      <c r="J54" s="1"/>
      <c r="K54" s="4">
        <v>50</v>
      </c>
      <c r="L54" s="5"/>
      <c r="M54" s="4">
        <v>75</v>
      </c>
      <c r="N54" s="5"/>
    </row>
    <row r="55" spans="1:14" ht="15.75" thickBot="1" x14ac:dyDescent="0.3">
      <c r="A55" s="1"/>
      <c r="B55" s="1"/>
      <c r="C55" s="1"/>
      <c r="D55" s="1"/>
      <c r="E55" s="1"/>
      <c r="F55" s="1"/>
      <c r="G55" s="1"/>
      <c r="H55" s="1" t="s">
        <v>52</v>
      </c>
      <c r="I55" s="6">
        <v>1200</v>
      </c>
      <c r="J55" s="1"/>
      <c r="K55" s="6">
        <v>976.8</v>
      </c>
      <c r="L55" s="5"/>
      <c r="M55" s="6">
        <v>1100</v>
      </c>
      <c r="N55" s="5"/>
    </row>
    <row r="56" spans="1:14" x14ac:dyDescent="0.25">
      <c r="A56" s="1"/>
      <c r="B56" s="1"/>
      <c r="C56" s="1"/>
      <c r="D56" s="1"/>
      <c r="E56" s="1"/>
      <c r="F56" s="1"/>
      <c r="G56" s="1" t="s">
        <v>53</v>
      </c>
      <c r="H56" s="1"/>
      <c r="I56" s="4">
        <f>ROUND(SUM(I52:I55),5)</f>
        <v>4775</v>
      </c>
      <c r="J56" s="1"/>
      <c r="K56" s="4">
        <f>ROUND(SUM(K52:K55),5)</f>
        <v>4088.95</v>
      </c>
      <c r="L56" s="5"/>
      <c r="M56" s="4">
        <f>ROUND(SUM(M52:M55),5)</f>
        <v>4575</v>
      </c>
      <c r="N56" s="5"/>
    </row>
    <row r="57" spans="1:14" x14ac:dyDescent="0.25">
      <c r="A57" s="1"/>
      <c r="B57" s="1"/>
      <c r="C57" s="1"/>
      <c r="D57" s="1"/>
      <c r="E57" s="1"/>
      <c r="F57" s="1"/>
      <c r="G57" s="1" t="s">
        <v>54</v>
      </c>
      <c r="H57" s="1"/>
      <c r="I57" s="4"/>
      <c r="J57" s="1"/>
      <c r="K57" s="4"/>
      <c r="L57" s="5"/>
      <c r="M57" s="4"/>
      <c r="N57" s="5"/>
    </row>
    <row r="58" spans="1:14" ht="15.75" thickBot="1" x14ac:dyDescent="0.3">
      <c r="A58" s="1"/>
      <c r="B58" s="1"/>
      <c r="C58" s="1"/>
      <c r="D58" s="1"/>
      <c r="E58" s="1"/>
      <c r="F58" s="1"/>
      <c r="G58" s="1"/>
      <c r="H58" s="1" t="s">
        <v>55</v>
      </c>
      <c r="I58" s="7">
        <v>3000</v>
      </c>
      <c r="J58" s="1"/>
      <c r="K58" s="7">
        <v>2567.5</v>
      </c>
      <c r="L58" s="5"/>
      <c r="M58" s="7">
        <v>3000</v>
      </c>
      <c r="N58" s="5"/>
    </row>
    <row r="59" spans="1:14" ht="15.75" thickBot="1" x14ac:dyDescent="0.3">
      <c r="A59" s="1"/>
      <c r="B59" s="1"/>
      <c r="C59" s="1"/>
      <c r="D59" s="1"/>
      <c r="E59" s="1"/>
      <c r="F59" s="1"/>
      <c r="G59" s="1" t="s">
        <v>56</v>
      </c>
      <c r="H59" s="1"/>
      <c r="I59" s="8">
        <f>ROUND(SUM(I57:I58),5)</f>
        <v>3000</v>
      </c>
      <c r="J59" s="1"/>
      <c r="K59" s="8">
        <f>ROUND(SUM(K57:K58),5)</f>
        <v>2567.5</v>
      </c>
      <c r="L59" s="5"/>
      <c r="M59" s="8">
        <f>ROUND(SUM(M57:M58),5)</f>
        <v>3000</v>
      </c>
      <c r="N59" s="5"/>
    </row>
    <row r="60" spans="1:14" x14ac:dyDescent="0.25">
      <c r="A60" s="1"/>
      <c r="B60" s="1"/>
      <c r="C60" s="1"/>
      <c r="D60" s="1"/>
      <c r="E60" s="1"/>
      <c r="F60" s="1" t="s">
        <v>57</v>
      </c>
      <c r="G60" s="1"/>
      <c r="H60" s="1"/>
      <c r="I60" s="4">
        <f>ROUND(I43+I47+I51+I56+I59,5)</f>
        <v>74275</v>
      </c>
      <c r="J60" s="1"/>
      <c r="K60" s="4">
        <f>ROUND(K43+K47+K51+K56+K59,5)</f>
        <v>59906.45</v>
      </c>
      <c r="L60" s="5"/>
      <c r="M60" s="4">
        <f>ROUND(M43+M47+M51+M56+M59,5)</f>
        <v>71975</v>
      </c>
      <c r="N60" s="5"/>
    </row>
    <row r="61" spans="1:14" x14ac:dyDescent="0.25">
      <c r="A61" s="1"/>
      <c r="B61" s="1"/>
      <c r="C61" s="1"/>
      <c r="D61" s="1"/>
      <c r="E61" s="1"/>
      <c r="F61" s="1" t="s">
        <v>58</v>
      </c>
      <c r="G61" s="1"/>
      <c r="H61" s="1"/>
      <c r="I61" s="4"/>
      <c r="J61" s="1"/>
      <c r="K61" s="4"/>
      <c r="L61" s="5"/>
      <c r="M61" s="4"/>
      <c r="N61" s="5"/>
    </row>
    <row r="62" spans="1:14" x14ac:dyDescent="0.25">
      <c r="A62" s="1"/>
      <c r="B62" s="1"/>
      <c r="C62" s="1"/>
      <c r="D62" s="1"/>
      <c r="E62" s="1"/>
      <c r="F62" s="1"/>
      <c r="G62" s="1" t="s">
        <v>59</v>
      </c>
      <c r="H62" s="1"/>
      <c r="I62" s="4"/>
      <c r="J62" s="1"/>
      <c r="K62" s="4"/>
      <c r="L62" s="5"/>
      <c r="M62" s="4"/>
      <c r="N62" s="5"/>
    </row>
    <row r="63" spans="1:14" x14ac:dyDescent="0.25">
      <c r="A63" s="1"/>
      <c r="B63" s="1"/>
      <c r="C63" s="1"/>
      <c r="D63" s="1"/>
      <c r="E63" s="1"/>
      <c r="F63" s="1"/>
      <c r="G63" s="1"/>
      <c r="H63" s="1" t="s">
        <v>60</v>
      </c>
      <c r="I63" s="4">
        <v>2000</v>
      </c>
      <c r="J63" s="1"/>
      <c r="K63" s="4">
        <v>1735.92</v>
      </c>
      <c r="L63" s="5"/>
      <c r="M63" s="4">
        <v>1600</v>
      </c>
      <c r="N63" s="5"/>
    </row>
    <row r="64" spans="1:14" ht="15.75" thickBot="1" x14ac:dyDescent="0.3">
      <c r="A64" s="1"/>
      <c r="B64" s="1"/>
      <c r="C64" s="1"/>
      <c r="D64" s="1"/>
      <c r="E64" s="1"/>
      <c r="F64" s="1"/>
      <c r="G64" s="1"/>
      <c r="H64" s="1" t="s">
        <v>61</v>
      </c>
      <c r="I64" s="6">
        <v>1300</v>
      </c>
      <c r="J64" s="1"/>
      <c r="K64" s="6">
        <v>1091.92</v>
      </c>
      <c r="L64" s="5"/>
      <c r="M64" s="6">
        <v>1300</v>
      </c>
      <c r="N64" s="5"/>
    </row>
    <row r="65" spans="1:14" x14ac:dyDescent="0.25">
      <c r="A65" s="1"/>
      <c r="B65" s="1"/>
      <c r="C65" s="1"/>
      <c r="D65" s="1"/>
      <c r="E65" s="1"/>
      <c r="F65" s="1"/>
      <c r="G65" s="1" t="s">
        <v>62</v>
      </c>
      <c r="H65" s="1"/>
      <c r="I65" s="4">
        <f>ROUND(SUM(I62:I64),5)</f>
        <v>3300</v>
      </c>
      <c r="J65" s="1"/>
      <c r="K65" s="4">
        <f>ROUND(SUM(K62:K64),5)</f>
        <v>2827.84</v>
      </c>
      <c r="L65" s="5"/>
      <c r="M65" s="4">
        <f>ROUND(SUM(M62:M64),5)</f>
        <v>2900</v>
      </c>
      <c r="N65" s="5"/>
    </row>
    <row r="66" spans="1:14" x14ac:dyDescent="0.25">
      <c r="A66" s="1"/>
      <c r="B66" s="1"/>
      <c r="C66" s="1"/>
      <c r="D66" s="1"/>
      <c r="E66" s="1"/>
      <c r="F66" s="1"/>
      <c r="G66" s="1" t="s">
        <v>63</v>
      </c>
      <c r="H66" s="1"/>
      <c r="I66" s="4"/>
      <c r="J66" s="1"/>
      <c r="K66" s="4"/>
      <c r="L66" s="5"/>
      <c r="M66" s="4"/>
      <c r="N66" s="5"/>
    </row>
    <row r="67" spans="1:14" x14ac:dyDescent="0.25">
      <c r="A67" s="1"/>
      <c r="B67" s="1"/>
      <c r="C67" s="1"/>
      <c r="D67" s="1"/>
      <c r="E67" s="1"/>
      <c r="F67" s="1"/>
      <c r="G67" s="1"/>
      <c r="H67" s="1" t="s">
        <v>64</v>
      </c>
      <c r="I67" s="4">
        <v>3200</v>
      </c>
      <c r="J67" s="1"/>
      <c r="K67" s="4">
        <v>3004</v>
      </c>
      <c r="L67" s="5"/>
      <c r="M67" s="4">
        <v>3000</v>
      </c>
      <c r="N67" s="5"/>
    </row>
    <row r="68" spans="1:14" x14ac:dyDescent="0.25">
      <c r="A68" s="1"/>
      <c r="B68" s="1"/>
      <c r="C68" s="1"/>
      <c r="D68" s="1"/>
      <c r="E68" s="1"/>
      <c r="F68" s="1"/>
      <c r="G68" s="1"/>
      <c r="H68" s="1" t="s">
        <v>65</v>
      </c>
      <c r="I68" s="4">
        <v>750</v>
      </c>
      <c r="J68" s="1"/>
      <c r="K68" s="4">
        <v>484.29</v>
      </c>
      <c r="L68" s="5"/>
      <c r="M68" s="4">
        <v>750</v>
      </c>
      <c r="N68" s="5"/>
    </row>
    <row r="69" spans="1:14" x14ac:dyDescent="0.25">
      <c r="A69" s="1"/>
      <c r="B69" s="1"/>
      <c r="C69" s="1"/>
      <c r="D69" s="1"/>
      <c r="E69" s="1"/>
      <c r="F69" s="1"/>
      <c r="G69" s="1"/>
      <c r="H69" s="1" t="s">
        <v>66</v>
      </c>
      <c r="I69" s="4">
        <v>500</v>
      </c>
      <c r="J69" s="1"/>
      <c r="K69" s="4">
        <v>0</v>
      </c>
      <c r="L69" s="5"/>
      <c r="M69" s="4">
        <v>500</v>
      </c>
      <c r="N69" s="5"/>
    </row>
    <row r="70" spans="1:14" x14ac:dyDescent="0.25">
      <c r="A70" s="1"/>
      <c r="B70" s="1"/>
      <c r="C70" s="1"/>
      <c r="D70" s="1"/>
      <c r="E70" s="1"/>
      <c r="F70" s="1"/>
      <c r="G70" s="1"/>
      <c r="H70" s="1" t="s">
        <v>67</v>
      </c>
      <c r="I70" s="4">
        <v>750</v>
      </c>
      <c r="J70" s="1"/>
      <c r="K70" s="4">
        <v>560</v>
      </c>
      <c r="L70" s="5"/>
      <c r="M70" s="4">
        <v>750</v>
      </c>
      <c r="N70" s="5"/>
    </row>
    <row r="71" spans="1:14" x14ac:dyDescent="0.25">
      <c r="A71" s="1"/>
      <c r="B71" s="1"/>
      <c r="C71" s="1"/>
      <c r="D71" s="1"/>
      <c r="E71" s="1"/>
      <c r="F71" s="1"/>
      <c r="G71" s="1"/>
      <c r="H71" s="1" t="s">
        <v>68</v>
      </c>
      <c r="I71" s="4">
        <v>200</v>
      </c>
      <c r="J71" s="1"/>
      <c r="K71" s="4">
        <v>0</v>
      </c>
      <c r="L71" s="5"/>
      <c r="M71" s="4">
        <v>200</v>
      </c>
      <c r="N71" s="5"/>
    </row>
    <row r="72" spans="1:14" x14ac:dyDescent="0.25">
      <c r="A72" s="1"/>
      <c r="B72" s="1"/>
      <c r="C72" s="1"/>
      <c r="D72" s="1"/>
      <c r="E72" s="1"/>
      <c r="F72" s="1"/>
      <c r="G72" s="1"/>
      <c r="H72" s="1" t="s">
        <v>69</v>
      </c>
      <c r="I72" s="4">
        <v>3000</v>
      </c>
      <c r="J72" s="1"/>
      <c r="K72" s="4">
        <v>2848</v>
      </c>
      <c r="L72" s="5"/>
      <c r="M72" s="4">
        <v>2750</v>
      </c>
      <c r="N72" s="5"/>
    </row>
    <row r="73" spans="1:14" ht="15.75" thickBot="1" x14ac:dyDescent="0.3">
      <c r="A73" s="1"/>
      <c r="B73" s="1"/>
      <c r="C73" s="1"/>
      <c r="D73" s="1"/>
      <c r="E73" s="1"/>
      <c r="F73" s="1"/>
      <c r="G73" s="1"/>
      <c r="H73" s="1" t="s">
        <v>70</v>
      </c>
      <c r="I73" s="6">
        <v>2000</v>
      </c>
      <c r="J73" s="1"/>
      <c r="K73" s="6">
        <v>1533.86</v>
      </c>
      <c r="L73" s="5"/>
      <c r="M73" s="6">
        <v>750</v>
      </c>
      <c r="N73" s="5"/>
    </row>
    <row r="74" spans="1:14" x14ac:dyDescent="0.25">
      <c r="A74" s="1"/>
      <c r="B74" s="1"/>
      <c r="C74" s="1"/>
      <c r="D74" s="1"/>
      <c r="E74" s="1"/>
      <c r="F74" s="1"/>
      <c r="G74" s="1" t="s">
        <v>71</v>
      </c>
      <c r="H74" s="1"/>
      <c r="I74" s="4">
        <f>ROUND(SUM(I66:I73),5)</f>
        <v>10400</v>
      </c>
      <c r="J74" s="1"/>
      <c r="K74" s="4">
        <f>ROUND(SUM(K66:K73),5)</f>
        <v>8430.15</v>
      </c>
      <c r="L74" s="5"/>
      <c r="M74" s="4">
        <f>ROUND(SUM(M66:M73),5)</f>
        <v>8700</v>
      </c>
      <c r="N74" s="5"/>
    </row>
    <row r="75" spans="1:14" x14ac:dyDescent="0.25">
      <c r="A75" s="1"/>
      <c r="B75" s="1"/>
      <c r="C75" s="1"/>
      <c r="D75" s="1"/>
      <c r="E75" s="1"/>
      <c r="F75" s="1"/>
      <c r="G75" s="1" t="s">
        <v>72</v>
      </c>
      <c r="H75" s="1"/>
      <c r="I75" s="4"/>
      <c r="J75" s="1"/>
      <c r="K75" s="4"/>
      <c r="L75" s="5"/>
      <c r="M75" s="4"/>
      <c r="N75" s="5"/>
    </row>
    <row r="76" spans="1:14" x14ac:dyDescent="0.25">
      <c r="A76" s="1"/>
      <c r="B76" s="1"/>
      <c r="C76" s="1"/>
      <c r="D76" s="1"/>
      <c r="E76" s="1"/>
      <c r="F76" s="1"/>
      <c r="G76" s="1"/>
      <c r="H76" s="1" t="s">
        <v>73</v>
      </c>
      <c r="I76" s="4">
        <v>7500</v>
      </c>
      <c r="J76" s="1"/>
      <c r="K76" s="4">
        <v>4095</v>
      </c>
      <c r="L76" s="5"/>
      <c r="M76" s="4">
        <v>6000</v>
      </c>
      <c r="N76" s="5"/>
    </row>
    <row r="77" spans="1:14" x14ac:dyDescent="0.25">
      <c r="A77" s="1"/>
      <c r="B77" s="1"/>
      <c r="C77" s="1"/>
      <c r="D77" s="1"/>
      <c r="E77" s="1"/>
      <c r="F77" s="1"/>
      <c r="G77" s="1"/>
      <c r="H77" s="1" t="s">
        <v>74</v>
      </c>
      <c r="I77" s="4">
        <v>7500</v>
      </c>
      <c r="J77" s="1"/>
      <c r="K77" s="4">
        <v>0</v>
      </c>
      <c r="L77" s="5"/>
      <c r="M77" s="4">
        <v>6300</v>
      </c>
      <c r="N77" s="5"/>
    </row>
    <row r="78" spans="1:14" x14ac:dyDescent="0.25">
      <c r="A78" s="1"/>
      <c r="B78" s="1"/>
      <c r="C78" s="1"/>
      <c r="D78" s="1"/>
      <c r="E78" s="1"/>
      <c r="F78" s="1"/>
      <c r="G78" s="1"/>
      <c r="H78" s="1" t="s">
        <v>75</v>
      </c>
      <c r="I78" s="4">
        <v>2000</v>
      </c>
      <c r="J78" s="1"/>
      <c r="K78" s="4">
        <v>1200</v>
      </c>
      <c r="L78" s="5"/>
      <c r="M78" s="4">
        <v>30000</v>
      </c>
      <c r="N78" s="5"/>
    </row>
    <row r="79" spans="1:14" ht="15.75" thickBot="1" x14ac:dyDescent="0.3">
      <c r="A79" s="1"/>
      <c r="B79" s="1"/>
      <c r="C79" s="1"/>
      <c r="D79" s="1"/>
      <c r="E79" s="1"/>
      <c r="F79" s="1"/>
      <c r="G79" s="1"/>
      <c r="H79" s="1" t="s">
        <v>76</v>
      </c>
      <c r="I79" s="7">
        <v>5000</v>
      </c>
      <c r="J79" s="1"/>
      <c r="K79" s="7">
        <v>837.5</v>
      </c>
      <c r="L79" s="5"/>
      <c r="M79" s="7">
        <v>6500</v>
      </c>
      <c r="N79" s="5"/>
    </row>
    <row r="80" spans="1:14" ht="15.75" thickBot="1" x14ac:dyDescent="0.3">
      <c r="A80" s="1"/>
      <c r="B80" s="1"/>
      <c r="C80" s="1"/>
      <c r="D80" s="1"/>
      <c r="E80" s="1"/>
      <c r="F80" s="1"/>
      <c r="G80" s="1" t="s">
        <v>77</v>
      </c>
      <c r="H80" s="1"/>
      <c r="I80" s="8">
        <f>ROUND(SUM(I75:I79),5)</f>
        <v>22000</v>
      </c>
      <c r="J80" s="1"/>
      <c r="K80" s="8">
        <f>ROUND(SUM(K75:K79),5)</f>
        <v>6132.5</v>
      </c>
      <c r="L80" s="5"/>
      <c r="M80" s="8">
        <f>ROUND(SUM(M75:M79),5)</f>
        <v>48800</v>
      </c>
      <c r="N80" s="5"/>
    </row>
    <row r="81" spans="1:14" x14ac:dyDescent="0.25">
      <c r="A81" s="1"/>
      <c r="B81" s="1"/>
      <c r="C81" s="1"/>
      <c r="D81" s="1"/>
      <c r="E81" s="1"/>
      <c r="F81" s="1" t="s">
        <v>78</v>
      </c>
      <c r="G81" s="1"/>
      <c r="H81" s="1"/>
      <c r="I81" s="4">
        <f>ROUND(I61+I65+I74+I80,5)</f>
        <v>35700</v>
      </c>
      <c r="J81" s="1"/>
      <c r="K81" s="4">
        <f>ROUND(K61+K65+K74+K80,5)</f>
        <v>17390.490000000002</v>
      </c>
      <c r="L81" s="5"/>
      <c r="M81" s="4">
        <f>ROUND(M61+M65+M74+M80,5)</f>
        <v>60400</v>
      </c>
      <c r="N81" s="5"/>
    </row>
    <row r="82" spans="1:14" x14ac:dyDescent="0.25">
      <c r="A82" s="1"/>
      <c r="B82" s="1"/>
      <c r="C82" s="1"/>
      <c r="D82" s="1"/>
      <c r="E82" s="1"/>
      <c r="F82" s="1" t="s">
        <v>79</v>
      </c>
      <c r="G82" s="1"/>
      <c r="H82" s="1"/>
      <c r="I82" s="4"/>
      <c r="J82" s="1"/>
      <c r="K82" s="4"/>
      <c r="L82" s="5"/>
      <c r="M82" s="4"/>
      <c r="N82" s="5"/>
    </row>
    <row r="83" spans="1:14" x14ac:dyDescent="0.25">
      <c r="A83" s="1"/>
      <c r="B83" s="1"/>
      <c r="C83" s="1"/>
      <c r="D83" s="1"/>
      <c r="E83" s="1"/>
      <c r="F83" s="1"/>
      <c r="G83" s="1" t="s">
        <v>80</v>
      </c>
      <c r="H83" s="1"/>
      <c r="I83" s="4"/>
      <c r="J83" s="1"/>
      <c r="K83" s="4"/>
      <c r="L83" s="5"/>
      <c r="M83" s="4"/>
      <c r="N83" s="5"/>
    </row>
    <row r="84" spans="1:14" x14ac:dyDescent="0.25">
      <c r="A84" s="1"/>
      <c r="B84" s="1"/>
      <c r="C84" s="1"/>
      <c r="D84" s="1"/>
      <c r="E84" s="1"/>
      <c r="F84" s="1"/>
      <c r="G84" s="1"/>
      <c r="H84" s="1" t="s">
        <v>81</v>
      </c>
      <c r="I84" s="4">
        <v>3200</v>
      </c>
      <c r="J84" s="1"/>
      <c r="K84" s="4">
        <v>3136</v>
      </c>
      <c r="L84" s="5"/>
      <c r="M84" s="4">
        <v>2600</v>
      </c>
      <c r="N84" s="5"/>
    </row>
    <row r="85" spans="1:14" ht="15.75" thickBot="1" x14ac:dyDescent="0.3">
      <c r="A85" s="1"/>
      <c r="B85" s="1"/>
      <c r="C85" s="1"/>
      <c r="D85" s="1"/>
      <c r="E85" s="1"/>
      <c r="F85" s="1"/>
      <c r="G85" s="1"/>
      <c r="H85" s="1" t="s">
        <v>82</v>
      </c>
      <c r="I85" s="7">
        <v>1000</v>
      </c>
      <c r="J85" s="1"/>
      <c r="K85" s="7">
        <v>940</v>
      </c>
      <c r="L85" s="5"/>
      <c r="M85" s="7">
        <v>1000</v>
      </c>
      <c r="N85" s="5"/>
    </row>
    <row r="86" spans="1:14" ht="15.75" thickBot="1" x14ac:dyDescent="0.3">
      <c r="A86" s="1"/>
      <c r="B86" s="1"/>
      <c r="C86" s="1"/>
      <c r="D86" s="1"/>
      <c r="E86" s="1"/>
      <c r="F86" s="1"/>
      <c r="G86" s="1" t="s">
        <v>83</v>
      </c>
      <c r="H86" s="1"/>
      <c r="I86" s="8">
        <f>ROUND(SUM(I83:I85),5)</f>
        <v>4200</v>
      </c>
      <c r="J86" s="1"/>
      <c r="K86" s="8">
        <f>ROUND(SUM(K83:K85),5)</f>
        <v>4076</v>
      </c>
      <c r="L86" s="5"/>
      <c r="M86" s="8">
        <f>ROUND(SUM(M83:M85),5)</f>
        <v>3600</v>
      </c>
      <c r="N86" s="5"/>
    </row>
    <row r="87" spans="1:14" x14ac:dyDescent="0.25">
      <c r="A87" s="1"/>
      <c r="B87" s="1"/>
      <c r="C87" s="1"/>
      <c r="D87" s="1"/>
      <c r="E87" s="1"/>
      <c r="F87" s="1" t="s">
        <v>84</v>
      </c>
      <c r="G87" s="1"/>
      <c r="H87" s="1"/>
      <c r="I87" s="4">
        <f>ROUND(I82+I86,5)</f>
        <v>4200</v>
      </c>
      <c r="J87" s="1"/>
      <c r="K87" s="4">
        <f>ROUND(K82+K86,5)</f>
        <v>4076</v>
      </c>
      <c r="L87" s="5"/>
      <c r="M87" s="4">
        <f>ROUND(M82+M86,5)</f>
        <v>3600</v>
      </c>
      <c r="N87" s="5"/>
    </row>
    <row r="88" spans="1:14" x14ac:dyDescent="0.25">
      <c r="A88" s="1"/>
      <c r="B88" s="1"/>
      <c r="C88" s="1"/>
      <c r="D88" s="1"/>
      <c r="E88" s="1"/>
      <c r="F88" s="1" t="s">
        <v>85</v>
      </c>
      <c r="G88" s="1"/>
      <c r="H88" s="1"/>
      <c r="I88" s="4"/>
      <c r="J88" s="1"/>
      <c r="K88" s="4"/>
      <c r="L88" s="5"/>
      <c r="M88" s="4"/>
      <c r="N88" s="5"/>
    </row>
    <row r="89" spans="1:14" x14ac:dyDescent="0.25">
      <c r="A89" s="1"/>
      <c r="B89" s="1"/>
      <c r="C89" s="1"/>
      <c r="D89" s="1"/>
      <c r="E89" s="1"/>
      <c r="F89" s="1"/>
      <c r="G89" s="1" t="s">
        <v>86</v>
      </c>
      <c r="H89" s="1"/>
      <c r="I89" s="4"/>
      <c r="J89" s="1"/>
      <c r="K89" s="4"/>
      <c r="L89" s="5"/>
      <c r="M89" s="4"/>
      <c r="N89" s="5"/>
    </row>
    <row r="90" spans="1:14" x14ac:dyDescent="0.25">
      <c r="A90" s="1"/>
      <c r="B90" s="1"/>
      <c r="C90" s="1"/>
      <c r="D90" s="1"/>
      <c r="E90" s="1"/>
      <c r="F90" s="1"/>
      <c r="G90" s="1"/>
      <c r="H90" s="1" t="s">
        <v>87</v>
      </c>
      <c r="I90" s="4">
        <v>250</v>
      </c>
      <c r="J90" s="1"/>
      <c r="K90" s="4">
        <v>0</v>
      </c>
      <c r="L90" s="5"/>
      <c r="M90" s="4">
        <v>250</v>
      </c>
      <c r="N90" s="5"/>
    </row>
    <row r="91" spans="1:14" ht="15.75" thickBot="1" x14ac:dyDescent="0.3">
      <c r="A91" s="1"/>
      <c r="B91" s="1"/>
      <c r="C91" s="1"/>
      <c r="D91" s="1"/>
      <c r="E91" s="1"/>
      <c r="F91" s="1"/>
      <c r="G91" s="1"/>
      <c r="H91" s="1" t="s">
        <v>88</v>
      </c>
      <c r="I91" s="6">
        <v>100</v>
      </c>
      <c r="J91" s="1"/>
      <c r="K91" s="6">
        <v>0</v>
      </c>
      <c r="L91" s="5"/>
      <c r="M91" s="6">
        <v>100</v>
      </c>
      <c r="N91" s="5"/>
    </row>
    <row r="92" spans="1:14" x14ac:dyDescent="0.25">
      <c r="A92" s="1"/>
      <c r="B92" s="1"/>
      <c r="C92" s="1"/>
      <c r="D92" s="1"/>
      <c r="E92" s="1"/>
      <c r="F92" s="1"/>
      <c r="G92" s="1" t="s">
        <v>89</v>
      </c>
      <c r="H92" s="1"/>
      <c r="I92" s="4">
        <f>ROUND(SUM(I89:I91),5)</f>
        <v>350</v>
      </c>
      <c r="J92" s="1"/>
      <c r="K92" s="4">
        <f>ROUND(SUM(K89:K91),5)</f>
        <v>0</v>
      </c>
      <c r="L92" s="5"/>
      <c r="M92" s="4">
        <f>ROUND(SUM(M89:M91),5)</f>
        <v>350</v>
      </c>
      <c r="N92" s="5"/>
    </row>
    <row r="93" spans="1:14" x14ac:dyDescent="0.25">
      <c r="A93" s="1"/>
      <c r="B93" s="1"/>
      <c r="C93" s="1"/>
      <c r="D93" s="1"/>
      <c r="E93" s="1"/>
      <c r="F93" s="1"/>
      <c r="G93" s="1" t="s">
        <v>90</v>
      </c>
      <c r="H93" s="1"/>
      <c r="I93" s="4"/>
      <c r="J93" s="1"/>
      <c r="K93" s="4"/>
      <c r="L93" s="5"/>
      <c r="M93" s="4"/>
      <c r="N93" s="5"/>
    </row>
    <row r="94" spans="1:14" x14ac:dyDescent="0.25">
      <c r="A94" s="1"/>
      <c r="B94" s="1"/>
      <c r="C94" s="1"/>
      <c r="D94" s="1"/>
      <c r="E94" s="1"/>
      <c r="F94" s="1"/>
      <c r="G94" s="1"/>
      <c r="H94" s="1" t="s">
        <v>91</v>
      </c>
      <c r="I94" s="4">
        <v>500</v>
      </c>
      <c r="J94" s="1"/>
      <c r="K94" s="4">
        <v>0</v>
      </c>
      <c r="L94" s="5"/>
      <c r="M94" s="4">
        <v>400</v>
      </c>
      <c r="N94" s="5"/>
    </row>
    <row r="95" spans="1:14" x14ac:dyDescent="0.25">
      <c r="A95" s="1"/>
      <c r="B95" s="1"/>
      <c r="C95" s="1"/>
      <c r="D95" s="1"/>
      <c r="E95" s="1"/>
      <c r="F95" s="1"/>
      <c r="G95" s="1"/>
      <c r="H95" s="1" t="s">
        <v>92</v>
      </c>
      <c r="I95" s="4">
        <v>500</v>
      </c>
      <c r="J95" s="1"/>
      <c r="K95" s="4">
        <v>0</v>
      </c>
      <c r="L95" s="5"/>
      <c r="M95" s="4">
        <v>500</v>
      </c>
      <c r="N95" s="5"/>
    </row>
    <row r="96" spans="1:14" x14ac:dyDescent="0.25">
      <c r="A96" s="1"/>
      <c r="B96" s="1"/>
      <c r="C96" s="1"/>
      <c r="D96" s="1"/>
      <c r="E96" s="1"/>
      <c r="F96" s="1"/>
      <c r="G96" s="1"/>
      <c r="H96" s="1" t="s">
        <v>93</v>
      </c>
      <c r="I96" s="4">
        <v>1000</v>
      </c>
      <c r="J96" s="1"/>
      <c r="K96" s="4">
        <v>717.86</v>
      </c>
      <c r="L96" s="5"/>
      <c r="M96" s="4">
        <v>1000</v>
      </c>
      <c r="N96" s="5"/>
    </row>
    <row r="97" spans="1:14" ht="15.75" thickBot="1" x14ac:dyDescent="0.3">
      <c r="A97" s="1"/>
      <c r="B97" s="1"/>
      <c r="C97" s="1"/>
      <c r="D97" s="1"/>
      <c r="E97" s="1"/>
      <c r="F97" s="1"/>
      <c r="G97" s="1"/>
      <c r="H97" s="1" t="s">
        <v>94</v>
      </c>
      <c r="I97" s="6">
        <v>500</v>
      </c>
      <c r="J97" s="1"/>
      <c r="K97" s="6">
        <v>368.97</v>
      </c>
      <c r="L97" s="5"/>
      <c r="M97" s="6">
        <v>500</v>
      </c>
      <c r="N97" s="5"/>
    </row>
    <row r="98" spans="1:14" x14ac:dyDescent="0.25">
      <c r="A98" s="1"/>
      <c r="B98" s="1"/>
      <c r="C98" s="1"/>
      <c r="D98" s="1"/>
      <c r="E98" s="1"/>
      <c r="F98" s="1"/>
      <c r="G98" s="1" t="s">
        <v>95</v>
      </c>
      <c r="H98" s="1"/>
      <c r="I98" s="4">
        <f>ROUND(SUM(I93:I97),5)</f>
        <v>2500</v>
      </c>
      <c r="J98" s="1"/>
      <c r="K98" s="4">
        <f>ROUND(SUM(K93:K97),5)</f>
        <v>1086.83</v>
      </c>
      <c r="L98" s="5"/>
      <c r="M98" s="4">
        <f>ROUND(SUM(M93:M97),5)</f>
        <v>2400</v>
      </c>
      <c r="N98" s="5"/>
    </row>
    <row r="99" spans="1:14" x14ac:dyDescent="0.25">
      <c r="A99" s="1"/>
      <c r="B99" s="1"/>
      <c r="C99" s="1"/>
      <c r="D99" s="1"/>
      <c r="E99" s="1"/>
      <c r="F99" s="1"/>
      <c r="G99" s="1" t="s">
        <v>96</v>
      </c>
      <c r="H99" s="1"/>
      <c r="I99" s="4"/>
      <c r="J99" s="1"/>
      <c r="K99" s="4"/>
      <c r="L99" s="5"/>
      <c r="M99" s="4"/>
      <c r="N99" s="5"/>
    </row>
    <row r="100" spans="1:14" ht="15.75" thickBot="1" x14ac:dyDescent="0.3">
      <c r="A100" s="1"/>
      <c r="B100" s="1"/>
      <c r="C100" s="1"/>
      <c r="D100" s="1"/>
      <c r="E100" s="1"/>
      <c r="F100" s="1"/>
      <c r="G100" s="1"/>
      <c r="H100" s="1" t="s">
        <v>97</v>
      </c>
      <c r="I100" s="7">
        <v>1000</v>
      </c>
      <c r="J100" s="1"/>
      <c r="K100" s="7">
        <v>453.59</v>
      </c>
      <c r="L100" s="5"/>
      <c r="M100" s="7">
        <v>1000</v>
      </c>
      <c r="N100" s="5"/>
    </row>
    <row r="101" spans="1:14" ht="15.75" thickBot="1" x14ac:dyDescent="0.3">
      <c r="A101" s="1"/>
      <c r="B101" s="1"/>
      <c r="C101" s="1"/>
      <c r="D101" s="1"/>
      <c r="E101" s="1"/>
      <c r="F101" s="1"/>
      <c r="G101" s="1" t="s">
        <v>98</v>
      </c>
      <c r="H101" s="1"/>
      <c r="I101" s="9">
        <f>ROUND(SUM(I99:I100),5)</f>
        <v>1000</v>
      </c>
      <c r="J101" s="1"/>
      <c r="K101" s="9">
        <f>ROUND(SUM(K99:K100),5)</f>
        <v>453.59</v>
      </c>
      <c r="L101" s="5"/>
      <c r="M101" s="9">
        <f>ROUND(SUM(M99:M100),5)</f>
        <v>1000</v>
      </c>
      <c r="N101" s="5"/>
    </row>
    <row r="102" spans="1:14" ht="15.75" thickBot="1" x14ac:dyDescent="0.3">
      <c r="A102" s="1"/>
      <c r="B102" s="1"/>
      <c r="C102" s="1"/>
      <c r="D102" s="1"/>
      <c r="E102" s="1"/>
      <c r="F102" s="1" t="s">
        <v>99</v>
      </c>
      <c r="G102" s="1"/>
      <c r="H102" s="1"/>
      <c r="I102" s="8">
        <f>ROUND(I88+I92+I98+I101,5)</f>
        <v>3850</v>
      </c>
      <c r="J102" s="1"/>
      <c r="K102" s="8">
        <f>ROUND(K88+K92+K98+K101,5)</f>
        <v>1540.42</v>
      </c>
      <c r="L102" s="5"/>
      <c r="M102" s="8">
        <f>ROUND(M88+M92+M98+M101,5)</f>
        <v>3750</v>
      </c>
      <c r="N102" s="5"/>
    </row>
    <row r="103" spans="1:14" x14ac:dyDescent="0.25">
      <c r="A103" s="1"/>
      <c r="B103" s="1"/>
      <c r="C103" s="1"/>
      <c r="D103" s="1"/>
      <c r="E103" s="1" t="s">
        <v>100</v>
      </c>
      <c r="F103" s="1"/>
      <c r="G103" s="1"/>
      <c r="H103" s="1"/>
      <c r="I103" s="4">
        <f>ROUND(I42+I60+I81+I87+I102,5)</f>
        <v>118025</v>
      </c>
      <c r="J103" s="1"/>
      <c r="K103" s="4">
        <f>ROUND(K42+K60+K81+K87+K102,5)</f>
        <v>82913.36</v>
      </c>
      <c r="L103" s="5"/>
      <c r="M103" s="4">
        <f>ROUND(M42+M60+M81+M87+M102,5)</f>
        <v>139725</v>
      </c>
      <c r="N103" s="5"/>
    </row>
    <row r="104" spans="1:14" x14ac:dyDescent="0.25">
      <c r="A104" s="1"/>
      <c r="B104" s="1"/>
      <c r="C104" s="1"/>
      <c r="D104" s="1"/>
      <c r="E104" s="1" t="s">
        <v>101</v>
      </c>
      <c r="F104" s="1"/>
      <c r="G104" s="1"/>
      <c r="H104" s="1"/>
      <c r="I104" s="4"/>
      <c r="J104" s="1"/>
      <c r="K104" s="4"/>
      <c r="L104" s="5"/>
      <c r="M104" s="4"/>
      <c r="N104" s="5"/>
    </row>
    <row r="105" spans="1:14" x14ac:dyDescent="0.25">
      <c r="A105" s="1"/>
      <c r="B105" s="1"/>
      <c r="C105" s="1"/>
      <c r="D105" s="1"/>
      <c r="E105" s="1"/>
      <c r="F105" s="1" t="s">
        <v>102</v>
      </c>
      <c r="G105" s="1"/>
      <c r="H105" s="1"/>
      <c r="I105" s="4">
        <v>1500</v>
      </c>
      <c r="J105" s="1"/>
      <c r="K105" s="4">
        <v>818.74</v>
      </c>
      <c r="L105" s="5"/>
      <c r="M105" s="4">
        <v>2500</v>
      </c>
      <c r="N105" s="5"/>
    </row>
    <row r="106" spans="1:14" x14ac:dyDescent="0.25">
      <c r="A106" s="1"/>
      <c r="B106" s="1"/>
      <c r="C106" s="1"/>
      <c r="D106" s="1"/>
      <c r="E106" s="1"/>
      <c r="F106" s="1" t="s">
        <v>103</v>
      </c>
      <c r="G106" s="1"/>
      <c r="H106" s="1"/>
      <c r="I106" s="4"/>
      <c r="J106" s="1"/>
      <c r="K106" s="4"/>
      <c r="L106" s="5"/>
      <c r="M106" s="4"/>
      <c r="N106" s="5"/>
    </row>
    <row r="107" spans="1:14" x14ac:dyDescent="0.25">
      <c r="A107" s="1"/>
      <c r="B107" s="1"/>
      <c r="C107" s="1"/>
      <c r="D107" s="1"/>
      <c r="E107" s="1"/>
      <c r="F107" s="1"/>
      <c r="G107" s="1" t="s">
        <v>104</v>
      </c>
      <c r="H107" s="1"/>
      <c r="I107" s="4">
        <v>4000</v>
      </c>
      <c r="J107" s="1"/>
      <c r="K107" s="4">
        <v>0</v>
      </c>
      <c r="L107" s="5"/>
      <c r="M107" s="4">
        <v>4000</v>
      </c>
      <c r="N107" s="5"/>
    </row>
    <row r="108" spans="1:14" x14ac:dyDescent="0.25">
      <c r="A108" s="1"/>
      <c r="B108" s="1"/>
      <c r="C108" s="1"/>
      <c r="D108" s="1"/>
      <c r="E108" s="1"/>
      <c r="F108" s="1"/>
      <c r="G108" s="1" t="s">
        <v>105</v>
      </c>
      <c r="H108" s="1"/>
      <c r="I108" s="4">
        <v>10000</v>
      </c>
      <c r="J108" s="1"/>
      <c r="K108" s="4">
        <v>6750</v>
      </c>
      <c r="L108" s="5"/>
      <c r="M108" s="4">
        <v>10000</v>
      </c>
      <c r="N108" s="5"/>
    </row>
    <row r="109" spans="1:14" x14ac:dyDescent="0.25">
      <c r="A109" s="1"/>
      <c r="B109" s="1"/>
      <c r="C109" s="1"/>
      <c r="D109" s="1"/>
      <c r="E109" s="1"/>
      <c r="F109" s="1"/>
      <c r="G109" s="1" t="s">
        <v>106</v>
      </c>
      <c r="H109" s="1"/>
      <c r="I109" s="4">
        <v>75000</v>
      </c>
      <c r="J109" s="1"/>
      <c r="K109" s="4">
        <v>55515.5</v>
      </c>
      <c r="L109" s="5"/>
      <c r="M109" s="4">
        <v>75000</v>
      </c>
      <c r="N109" s="5"/>
    </row>
    <row r="110" spans="1:14" x14ac:dyDescent="0.25">
      <c r="A110" s="1"/>
      <c r="B110" s="1"/>
      <c r="C110" s="1"/>
      <c r="D110" s="1"/>
      <c r="E110" s="1"/>
      <c r="F110" s="1"/>
      <c r="G110" s="1" t="s">
        <v>107</v>
      </c>
      <c r="H110" s="1"/>
      <c r="I110" s="4">
        <v>6000</v>
      </c>
      <c r="J110" s="1"/>
      <c r="K110" s="4">
        <v>3260</v>
      </c>
      <c r="L110" s="5"/>
      <c r="M110" s="4">
        <v>6000</v>
      </c>
      <c r="N110" s="5"/>
    </row>
    <row r="111" spans="1:14" x14ac:dyDescent="0.25">
      <c r="A111" s="1"/>
      <c r="B111" s="1"/>
      <c r="C111" s="1"/>
      <c r="D111" s="1"/>
      <c r="E111" s="1"/>
      <c r="F111" s="1"/>
      <c r="G111" s="1" t="s">
        <v>108</v>
      </c>
      <c r="H111" s="1"/>
      <c r="I111" s="4">
        <v>500</v>
      </c>
      <c r="J111" s="1"/>
      <c r="K111" s="4">
        <v>0</v>
      </c>
      <c r="L111" s="5"/>
      <c r="M111" s="4">
        <v>500</v>
      </c>
      <c r="N111" s="5"/>
    </row>
    <row r="112" spans="1:14" x14ac:dyDescent="0.25">
      <c r="A112" s="1"/>
      <c r="B112" s="1"/>
      <c r="C112" s="1"/>
      <c r="D112" s="1"/>
      <c r="E112" s="1"/>
      <c r="F112" s="1"/>
      <c r="G112" s="1" t="s">
        <v>109</v>
      </c>
      <c r="H112" s="1"/>
      <c r="I112" s="4">
        <v>15000</v>
      </c>
      <c r="J112" s="1"/>
      <c r="K112" s="4">
        <v>9886.5</v>
      </c>
      <c r="L112" s="5"/>
      <c r="M112" s="4">
        <v>16500</v>
      </c>
      <c r="N112" s="5"/>
    </row>
    <row r="113" spans="1:14" x14ac:dyDescent="0.25">
      <c r="A113" s="1"/>
      <c r="B113" s="1"/>
      <c r="C113" s="1"/>
      <c r="D113" s="1"/>
      <c r="E113" s="1"/>
      <c r="F113" s="1"/>
      <c r="G113" s="1" t="s">
        <v>110</v>
      </c>
      <c r="H113" s="1"/>
      <c r="I113" s="4"/>
      <c r="J113" s="1"/>
      <c r="K113" s="4"/>
      <c r="L113" s="5"/>
      <c r="M113" s="4"/>
      <c r="N113" s="5"/>
    </row>
    <row r="114" spans="1:14" x14ac:dyDescent="0.25">
      <c r="A114" s="1"/>
      <c r="B114" s="1"/>
      <c r="C114" s="1"/>
      <c r="D114" s="1"/>
      <c r="E114" s="1"/>
      <c r="F114" s="1"/>
      <c r="G114" s="1"/>
      <c r="H114" s="1" t="s">
        <v>111</v>
      </c>
      <c r="I114" s="4">
        <v>10000</v>
      </c>
      <c r="J114" s="1"/>
      <c r="K114" s="4">
        <v>5976.25</v>
      </c>
      <c r="L114" s="5"/>
      <c r="M114" s="4">
        <v>30000</v>
      </c>
      <c r="N114" s="5"/>
    </row>
    <row r="115" spans="1:14" ht="15.75" thickBot="1" x14ac:dyDescent="0.3">
      <c r="A115" s="1"/>
      <c r="B115" s="1"/>
      <c r="C115" s="1"/>
      <c r="D115" s="1"/>
      <c r="E115" s="1"/>
      <c r="F115" s="1"/>
      <c r="G115" s="1"/>
      <c r="H115" s="1" t="s">
        <v>112</v>
      </c>
      <c r="I115" s="7">
        <v>475000</v>
      </c>
      <c r="J115" s="1"/>
      <c r="K115" s="7">
        <v>18870.22</v>
      </c>
      <c r="L115" s="5"/>
      <c r="M115" s="7">
        <v>375000</v>
      </c>
      <c r="N115" s="5"/>
    </row>
    <row r="116" spans="1:14" ht="15.75" thickBot="1" x14ac:dyDescent="0.3">
      <c r="A116" s="1"/>
      <c r="B116" s="1"/>
      <c r="C116" s="1"/>
      <c r="D116" s="1"/>
      <c r="E116" s="1"/>
      <c r="F116" s="1"/>
      <c r="G116" s="1" t="s">
        <v>113</v>
      </c>
      <c r="H116" s="1"/>
      <c r="I116" s="8">
        <f>ROUND(SUM(I113:I115),5)</f>
        <v>485000</v>
      </c>
      <c r="J116" s="1"/>
      <c r="K116" s="8">
        <f>ROUND(SUM(K113:K115),5)</f>
        <v>24846.47</v>
      </c>
      <c r="L116" s="5"/>
      <c r="M116" s="8">
        <f>ROUND(SUM(M113:M115),5)</f>
        <v>405000</v>
      </c>
      <c r="N116" s="5"/>
    </row>
    <row r="117" spans="1:14" x14ac:dyDescent="0.25">
      <c r="A117" s="1"/>
      <c r="B117" s="1"/>
      <c r="C117" s="1"/>
      <c r="D117" s="1"/>
      <c r="E117" s="1"/>
      <c r="F117" s="1" t="s">
        <v>114</v>
      </c>
      <c r="G117" s="1"/>
      <c r="H117" s="1"/>
      <c r="I117" s="4">
        <f>ROUND(SUM(I106:I112)+I116,5)</f>
        <v>595500</v>
      </c>
      <c r="J117" s="1"/>
      <c r="K117" s="4">
        <f>ROUND(SUM(K106:K112)+K116,5)</f>
        <v>100258.47</v>
      </c>
      <c r="L117" s="5"/>
      <c r="M117" s="4">
        <f>ROUND(SUM(M106:M112)+M116,5)</f>
        <v>517000</v>
      </c>
      <c r="N117" s="5"/>
    </row>
    <row r="118" spans="1:14" ht="15.75" thickBot="1" x14ac:dyDescent="0.3">
      <c r="A118" s="1"/>
      <c r="B118" s="1"/>
      <c r="C118" s="1"/>
      <c r="D118" s="1"/>
      <c r="E118" s="1"/>
      <c r="F118" s="1" t="s">
        <v>115</v>
      </c>
      <c r="G118" s="1"/>
      <c r="H118" s="1"/>
      <c r="I118" s="7">
        <v>500000</v>
      </c>
      <c r="J118" s="1"/>
      <c r="K118" s="7">
        <v>461303</v>
      </c>
      <c r="L118" s="5"/>
      <c r="M118" s="7">
        <v>458100</v>
      </c>
      <c r="N118" s="5"/>
    </row>
    <row r="119" spans="1:14" ht="15.75" thickBot="1" x14ac:dyDescent="0.3">
      <c r="A119" s="1"/>
      <c r="B119" s="1"/>
      <c r="C119" s="1"/>
      <c r="D119" s="1"/>
      <c r="E119" s="1" t="s">
        <v>116</v>
      </c>
      <c r="F119" s="1"/>
      <c r="G119" s="1"/>
      <c r="H119" s="1"/>
      <c r="I119" s="9">
        <f>ROUND(SUM(I104:I105)+SUM(I117:I118),5)</f>
        <v>1097000</v>
      </c>
      <c r="J119" s="1"/>
      <c r="K119" s="9">
        <f>ROUND(SUM(K104:K105)+SUM(K117:K118),5)</f>
        <v>562380.21</v>
      </c>
      <c r="L119" s="5"/>
      <c r="M119" s="9">
        <f>ROUND(SUM(M104:M105)+SUM(M117:M118),5)</f>
        <v>977600</v>
      </c>
      <c r="N119" s="5"/>
    </row>
    <row r="120" spans="1:14" ht="15.75" thickBot="1" x14ac:dyDescent="0.3">
      <c r="A120" s="1"/>
      <c r="B120" s="1"/>
      <c r="C120" s="1"/>
      <c r="D120" s="1" t="s">
        <v>117</v>
      </c>
      <c r="E120" s="1"/>
      <c r="F120" s="1"/>
      <c r="G120" s="1"/>
      <c r="H120" s="1"/>
      <c r="I120" s="9">
        <f>ROUND(I41+I103+I119,5)</f>
        <v>1215025</v>
      </c>
      <c r="J120" s="1"/>
      <c r="K120" s="9">
        <f>ROUND(K41+K103+K119,5)</f>
        <v>645293.56999999995</v>
      </c>
      <c r="L120" s="5"/>
      <c r="M120" s="9">
        <f>ROUND(M41+M103+M119,5)</f>
        <v>1117325</v>
      </c>
      <c r="N120" s="5"/>
    </row>
    <row r="121" spans="1:14" ht="15.75" thickBot="1" x14ac:dyDescent="0.3">
      <c r="A121" s="1"/>
      <c r="B121" s="1"/>
      <c r="C121" s="1" t="s">
        <v>118</v>
      </c>
      <c r="D121" s="1"/>
      <c r="E121" s="1"/>
      <c r="F121" s="1"/>
      <c r="G121" s="1"/>
      <c r="H121" s="1"/>
      <c r="I121" s="9">
        <f>ROUND(I40+I120,5)</f>
        <v>1215025</v>
      </c>
      <c r="J121" s="1"/>
      <c r="K121" s="9">
        <f>ROUND(K40+K120,5)</f>
        <v>645293.56999999995</v>
      </c>
      <c r="L121" s="5"/>
      <c r="M121" s="9">
        <f>ROUND(M40+M120,5)</f>
        <v>1117325</v>
      </c>
      <c r="N121" s="5"/>
    </row>
    <row r="122" spans="1:14" ht="15.75" thickBot="1" x14ac:dyDescent="0.3">
      <c r="A122" s="1"/>
      <c r="B122" s="1" t="s">
        <v>119</v>
      </c>
      <c r="C122" s="1"/>
      <c r="D122" s="1"/>
      <c r="E122" s="1"/>
      <c r="F122" s="1"/>
      <c r="G122" s="1"/>
      <c r="H122" s="1"/>
      <c r="I122" s="9">
        <f>ROUND(I3+I39-I121,5)</f>
        <v>-398650</v>
      </c>
      <c r="J122" s="1"/>
      <c r="K122" s="9">
        <f>ROUND(K3+K39-K121,5)</f>
        <v>160700.89000000001</v>
      </c>
      <c r="L122" s="5"/>
      <c r="M122" s="9">
        <f>ROUND(M3+M39-M121,5)</f>
        <v>-277418.28000000003</v>
      </c>
      <c r="N122" s="5"/>
    </row>
    <row r="123" spans="1:14" s="11" customFormat="1" ht="12" thickBot="1" x14ac:dyDescent="0.25">
      <c r="A123" s="1" t="s">
        <v>120</v>
      </c>
      <c r="B123" s="1"/>
      <c r="C123" s="1"/>
      <c r="D123" s="1"/>
      <c r="E123" s="1"/>
      <c r="F123" s="1"/>
      <c r="G123" s="1"/>
      <c r="H123" s="1"/>
      <c r="I123" s="10">
        <f>I122</f>
        <v>-398650</v>
      </c>
      <c r="J123" s="1"/>
      <c r="K123" s="10">
        <f>K122</f>
        <v>160700.89000000001</v>
      </c>
      <c r="L123" s="1"/>
      <c r="M123" s="10">
        <f>M122</f>
        <v>-277418.28000000003</v>
      </c>
      <c r="N123" s="1"/>
    </row>
    <row r="124" spans="1:14" ht="15.75" thickTop="1" x14ac:dyDescent="0.25"/>
  </sheetData>
  <pageMargins left="0.7" right="0.7" top="0.75" bottom="0.75" header="0.1" footer="0.3"/>
  <pageSetup orientation="portrait" horizontalDpi="360" verticalDpi="360" r:id="rId1"/>
  <headerFooter>
    <oddHeader>&amp;L&amp;"Arial,Bold"&amp;8 06/17/21&amp;C&amp;"Arial,Bold"&amp;12 Almonte Sanitary District - New Company
&amp;"Arial,Bold"&amp;14 FY21 BUDGET REPORT
&amp;"Arial,Bold"&amp;10 July 2020 through June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Shonn Dougherty</dc:creator>
  <cp:lastModifiedBy>Shonn Dougherty</cp:lastModifiedBy>
  <dcterms:created xsi:type="dcterms:W3CDTF">2021-06-17T22:48:45Z</dcterms:created>
  <dcterms:modified xsi:type="dcterms:W3CDTF">2021-06-23T02:18:03Z</dcterms:modified>
</cp:coreProperties>
</file>